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6645" activeTab="0"/>
  </bookViews>
  <sheets>
    <sheet name="Giai doan 2010-2015" sheetId="1" r:id="rId1"/>
  </sheets>
  <definedNames>
    <definedName name="_xlnm.Print_Titles" localSheetId="0">'Giai doan 2010-2015'!$7:$9</definedName>
  </definedNames>
  <calcPr fullCalcOnLoad="1"/>
</workbook>
</file>

<file path=xl/comments1.xml><?xml version="1.0" encoding="utf-8"?>
<comments xmlns="http://schemas.openxmlformats.org/spreadsheetml/2006/main">
  <authors>
    <author>SONGNGOC</author>
  </authors>
  <commentList>
    <comment ref="U45" authorId="0">
      <text>
        <r>
          <rPr>
            <b/>
            <sz val="9"/>
            <rFont val="Tahoma"/>
            <family val="2"/>
          </rPr>
          <t>SONGNGOC:</t>
        </r>
        <r>
          <rPr>
            <sz val="9"/>
            <rFont val="Tahoma"/>
            <family val="2"/>
          </rPr>
          <t xml:space="preserve">
Ktra lại KH giao</t>
        </r>
      </text>
    </comment>
    <comment ref="AG54" authorId="0">
      <text>
        <r>
          <rPr>
            <b/>
            <sz val="9"/>
            <rFont val="Tahoma"/>
            <family val="2"/>
          </rPr>
          <t>SONGNGOC:</t>
        </r>
        <r>
          <rPr>
            <sz val="9"/>
            <rFont val="Tahoma"/>
            <family val="2"/>
          </rPr>
          <t xml:space="preserve">
STC tham mưu, giao vốn sau QT rồi.</t>
        </r>
      </text>
    </comment>
    <comment ref="AJ54" authorId="0">
      <text>
        <r>
          <rPr>
            <b/>
            <sz val="9"/>
            <rFont val="Tahoma"/>
            <family val="2"/>
          </rPr>
          <t>SONGNGOC:</t>
        </r>
        <r>
          <rPr>
            <sz val="9"/>
            <rFont val="Tahoma"/>
            <family val="2"/>
          </rPr>
          <t xml:space="preserve">
Hết NC thanh toán, do năm 2013 đã đc bố trí vốn TT DA sau QT còn thiếu vốn rồi.</t>
        </r>
      </text>
    </comment>
    <comment ref="AK55" authorId="0">
      <text>
        <r>
          <rPr>
            <b/>
            <sz val="9"/>
            <rFont val="Tahoma"/>
            <family val="2"/>
          </rPr>
          <t>SONGNGOC:</t>
        </r>
        <r>
          <rPr>
            <sz val="9"/>
            <rFont val="Tahoma"/>
            <family val="2"/>
          </rPr>
          <t xml:space="preserve">
Hoàn trả nguồn tạm ứng vốn KBNN 2013+2014.</t>
        </r>
      </text>
    </comment>
    <comment ref="AH55" authorId="0">
      <text>
        <r>
          <rPr>
            <b/>
            <sz val="9"/>
            <rFont val="Tahoma"/>
            <family val="2"/>
          </rPr>
          <t>SONGNGOC:</t>
        </r>
        <r>
          <rPr>
            <sz val="9"/>
            <rFont val="Tahoma"/>
            <family val="2"/>
          </rPr>
          <t xml:space="preserve">
Hoàn trả ứng NSTƯ 2012: 40 tỷ đồng.</t>
        </r>
      </text>
    </comment>
    <comment ref="AJ55" authorId="0">
      <text>
        <r>
          <rPr>
            <b/>
            <sz val="9"/>
            <rFont val="Tahoma"/>
            <family val="2"/>
          </rPr>
          <t>SONGNGOC:</t>
        </r>
        <r>
          <rPr>
            <sz val="9"/>
            <rFont val="Tahoma"/>
            <family val="2"/>
          </rPr>
          <t xml:space="preserve">
Hoàn trả ứng NSĐP 2013: 20 tỷ đồng. Còn được TT 5 tỷ+ 696,287 két dư chuyển từ 2013 sang</t>
        </r>
      </text>
    </comment>
    <comment ref="AN56" authorId="0">
      <text>
        <r>
          <rPr>
            <b/>
            <sz val="9"/>
            <rFont val="Tahoma"/>
            <family val="2"/>
          </rPr>
          <t>SONGNGOC:</t>
        </r>
        <r>
          <rPr>
            <sz val="9"/>
            <rFont val="Tahoma"/>
            <family val="2"/>
          </rPr>
          <t xml:space="preserve">
BQLDA đã GN 540,855 trđ; số vốn còn lại 5.459,14 trđ STC đã thu ứng trả vay KBNN.</t>
        </r>
      </text>
    </comment>
    <comment ref="AM55" authorId="0">
      <text>
        <r>
          <rPr>
            <b/>
            <sz val="9"/>
            <rFont val="Tahoma"/>
            <family val="2"/>
          </rPr>
          <t>SONGNGOC:</t>
        </r>
        <r>
          <rPr>
            <sz val="9"/>
            <rFont val="Tahoma"/>
            <family val="2"/>
          </rPr>
          <t xml:space="preserve">
Hoàn trả nguồn tạm ứng vốn KBNN = 20.700+20.500+5.459,14=46.659,14 trđ</t>
        </r>
      </text>
    </comment>
  </commentList>
</comments>
</file>

<file path=xl/sharedStrings.xml><?xml version="1.0" encoding="utf-8"?>
<sst xmlns="http://schemas.openxmlformats.org/spreadsheetml/2006/main" count="139" uniqueCount="106">
  <si>
    <t xml:space="preserve">            §¬n vÞ vèn: TriÖu ®ång</t>
  </si>
  <si>
    <t>Danh mục công trình</t>
  </si>
  <si>
    <t>Số QĐ ngày tháng năm</t>
  </si>
  <si>
    <t>CP đến hết 2010 hoặc TMĐT</t>
  </si>
  <si>
    <t>Thực hiện 2001</t>
  </si>
  <si>
    <t>Thực hiện 2002</t>
  </si>
  <si>
    <t>Thực hiện 2003</t>
  </si>
  <si>
    <t>Thực hiện 2004</t>
  </si>
  <si>
    <t>Thực hiện 2005</t>
  </si>
  <si>
    <t>Thực hiện 2006</t>
  </si>
  <si>
    <t>Thực hiện 2007</t>
  </si>
  <si>
    <t>Thực hiện 2008</t>
  </si>
  <si>
    <t>Thực hiện 2009</t>
  </si>
  <si>
    <t>Thực hiện 2010</t>
  </si>
  <si>
    <t>Thực hiện 2011</t>
  </si>
  <si>
    <t>Thực hiện 2012</t>
  </si>
  <si>
    <t>Thực hiện 2013</t>
  </si>
  <si>
    <t>Thực hiện 2014</t>
  </si>
  <si>
    <t>Thực hiện 2015</t>
  </si>
  <si>
    <t>Kế hoạch</t>
  </si>
  <si>
    <t>Cấp phát</t>
  </si>
  <si>
    <t xml:space="preserve"> - Vốn XDCB TT</t>
  </si>
  <si>
    <t>II</t>
  </si>
  <si>
    <t xml:space="preserve"> - Vốn CTMT văn hóa (đã bố trí đến hết 2013)</t>
  </si>
  <si>
    <t>VỐN HẠ TẦNG DU LỊCH</t>
  </si>
  <si>
    <t xml:space="preserve"> - Vốn HTHT du lịch</t>
  </si>
  <si>
    <t>1228/QĐ-UBND (01/10/2010); 709/QĐ-UB (13/9/2013)</t>
  </si>
  <si>
    <t>301/QĐ-UBND 06/4/2011</t>
  </si>
  <si>
    <t>????</t>
  </si>
  <si>
    <t xml:space="preserve"> Ngầm tràn liên hợp Km 1+758</t>
  </si>
  <si>
    <t xml:space="preserve"> Tổng cộng (SL chị Lư cấp ngày 11.6.2014)</t>
  </si>
  <si>
    <t xml:space="preserve"> - Kỷ niệm 50 năm</t>
  </si>
  <si>
    <t xml:space="preserve"> - Hỗ trợ Nghị quyết 37</t>
  </si>
  <si>
    <t xml:space="preserve"> - XDCB tập trung</t>
  </si>
  <si>
    <t xml:space="preserve"> - Tg thu NS TW năm 2006, bs có MT từ NS</t>
  </si>
  <si>
    <t xml:space="preserve"> - Hỗ trợ bảo tồn Văn hóa</t>
  </si>
  <si>
    <t xml:space="preserve"> - Hỗ trợ đầu tư khác</t>
  </si>
  <si>
    <t xml:space="preserve"> - Vốn Trùng tu tôn tạo DT ĐBP</t>
  </si>
  <si>
    <t>1582/QĐ-SVH (16/12/2013)</t>
  </si>
  <si>
    <t>1583/QĐ-SVH (16/12/2013)</t>
  </si>
  <si>
    <t>1579/QĐ-SVH (16/12/2013)</t>
  </si>
  <si>
    <t>1581/QĐ-SVH (16/12/2013)</t>
  </si>
  <si>
    <t>836/QĐ-UBND 30/10/2014; 571/QĐ  PD DT (10/7/2015)</t>
  </si>
  <si>
    <t>Đang ĐN ĐC DA do thay đỏi TK nền đg + trượt giá</t>
  </si>
  <si>
    <t>KH vốn 2016</t>
  </si>
  <si>
    <t>KH vốn 2017</t>
  </si>
  <si>
    <t>903/QĐ-UBND 08/9/2011</t>
  </si>
  <si>
    <t>hoàn thành</t>
  </si>
  <si>
    <t>I</t>
  </si>
  <si>
    <t>VỐN CHƯƠNG TRÌNH MỤC TIÊU VỀ VĂN HÓA</t>
  </si>
  <si>
    <t xml:space="preserve"> Bảo tàng chiến thắng Điện Biên Phủ giai đoạn II</t>
  </si>
  <si>
    <t>Biển giới thiệu quảng bá hình ảnh của tỉnh Điện Biên tại Pha Đin - huyện Tuần Giáo</t>
  </si>
  <si>
    <t xml:space="preserve"> Hạ tầng khu du lịch Him Lam giai đoạn II</t>
  </si>
  <si>
    <t>Cầu treo Na Có, xã Sam Mứn, huyện Điện Biên</t>
  </si>
  <si>
    <t>Cấp Nước sinh hoạt Khu du lịch hồ Pá Khoang</t>
  </si>
  <si>
    <t>Biển giới thiệu quảng bá hình ảnh tỉnh Điện Biên tại Cửa khẩu Tây Trang</t>
  </si>
  <si>
    <t xml:space="preserve">Đường vào khu du lịch, tưởng niệm tri ân những người có công với đất nước, với dân tộc tỉnh Điện Biên </t>
  </si>
  <si>
    <t>Đường dạo, leo núi Khu du lịch hồ Pá Khoang</t>
  </si>
  <si>
    <t>Cải tạo, nâng cấp các nhánh đường trong khu di tích</t>
  </si>
  <si>
    <t xml:space="preserve"> Bảo tồn, tôn tạo di tích cứ điểm Đồi A1</t>
  </si>
  <si>
    <t>Bảo tồn Sở Chỉ huy chiến dịch Điện Biên Phủ tại Mường Phăng</t>
  </si>
  <si>
    <t>Sửa chữa, nâng cấp Bảo tàng chiến thắng Điện Biên Phủ (giai đoạn I)</t>
  </si>
  <si>
    <t xml:space="preserve">Bảo tồn Khu Trung tâm tập đoàn cứ điểm Điện Biên Phủ </t>
  </si>
  <si>
    <t>BẢNG TỔNG HỢP ĐẦU TƯ PHÁT TRIỂN DU LỊCH GIAI ĐOẠN 2010-2015</t>
  </si>
  <si>
    <t>Dự án bảo tồn tôn tạo tháp Chiềng Sơ</t>
  </si>
  <si>
    <t>Bảo tồn, tôn tạo Di tích Hang Mường Tỉnh - xã Xa Dung, huyện Điện Biên Đông</t>
  </si>
  <si>
    <t>Hệ thống bia biển giới thiệu các điểm di tích</t>
  </si>
  <si>
    <t>Bảo tồn, tôn tạo Khu Trung tâm đề kháng Him Lam</t>
  </si>
  <si>
    <t>Đầu tư nâng cấp, bổ sung một số hạng mục Trung tâm Văn hóa Hội cựu chiến binh tại đồi E</t>
  </si>
  <si>
    <t>Chỉnh trang, tôn tạo một số hạng mục Tượng đài chiến thắng Điện Biên Phủ</t>
  </si>
  <si>
    <t>Chỉnh trang, tôn tạo di tích Khu Sở chỉ huy chiến dịch Điện Biên Phủ tại Mường Phăng</t>
  </si>
  <si>
    <t>Chỉnh trang, tôn tạo một số hạng mục thuộc Di tích Đường kéo pháo, trận địa pháo 105, trận dịa pháo H6</t>
  </si>
  <si>
    <t>Dự án bảo tồn tôn tạo Thành Sam Mứn</t>
  </si>
  <si>
    <t>Bảo tồn, tôn tạo Di tích Động Pa Thơm - huyện Điện Biên</t>
  </si>
  <si>
    <t>Kinh phí thực hiện 2010 - 2015</t>
  </si>
  <si>
    <t>Tượng đài chiến thắng Điện Biên Phủ (giai đoạn I)</t>
  </si>
  <si>
    <t>Sửa chữa Biển quảng cáo du lịch hồ Huổi Phạ - thành phố Điện Biên Phủ</t>
  </si>
  <si>
    <t>Cột an ten phát sóng truyền hình tạm</t>
  </si>
  <si>
    <t>Rà phá bom mìn ở một số điểm di tích</t>
  </si>
  <si>
    <t>Nâng cấp đường từ Bản Công đến Di tích Mường Phăng</t>
  </si>
  <si>
    <t>Đường Hầm Đờ Cát vào trận địa pháo</t>
  </si>
  <si>
    <t>Hàng rào, cổng Khu trung tâm điều hành Khu du lịch hồ Pá khoang</t>
  </si>
  <si>
    <t xml:space="preserve">Dự án Bảo tồn bản truyền thống dân tộc Thái, Bản Che Căn, xã Mường Phăng </t>
  </si>
  <si>
    <t>III</t>
  </si>
  <si>
    <t>IV</t>
  </si>
  <si>
    <t>CÁC CÔNG TRÌNH KỶ NIỆM 60 MĂM CHIẾN THẮNG ĐIỆN BIÊN PHỦ</t>
  </si>
  <si>
    <t>V</t>
  </si>
  <si>
    <t>Dự án cải tạo, nâng cấp đường Nà Nhạn -Mường Phăng</t>
  </si>
  <si>
    <t>DỰ ÁN BẢO TỒN, TÔN TẠO DI TÍCH ĐIỆN BIÊN PHỦ</t>
  </si>
  <si>
    <t>Công trình bảo tồn, tôn tạo Tháp Mường Luân giai đoạn II</t>
  </si>
  <si>
    <t>VI</t>
  </si>
  <si>
    <t>ĐẦU TƯ XÂY DỰNG MỚI VÀ NÂNG CẤP CƠ SỞ LƯU TRÚ DU LỊCH</t>
  </si>
  <si>
    <t xml:space="preserve">Chỉnh trang, nâng cấp các cơ sở lưu trú </t>
  </si>
  <si>
    <t>HẠ TẦNG GIAO THÔNG ĐẾN CÁC ĐIỂM DU LỊCH</t>
  </si>
  <si>
    <t>VII</t>
  </si>
  <si>
    <t>ĐÀO TẠO, BỒI DƯỠNG NGUỒN NHÂN LỰC DU LỊCH</t>
  </si>
  <si>
    <t>VIII</t>
  </si>
  <si>
    <t>THÔNG TIN, XÚC TIẾN DU LỊCH</t>
  </si>
  <si>
    <t>Đầu tư xây dựng mới 900 buồng cơ sở lưu trú</t>
  </si>
  <si>
    <t>Phụ lục số 01</t>
  </si>
  <si>
    <t>TỔNG SỐ</t>
  </si>
  <si>
    <t>(Kèm theo Chương trình Phát triển du lịch tỉnh Điện Biên đến năm 2020, tầm nhìn đến năm 2030)</t>
  </si>
  <si>
    <t>TT</t>
  </si>
  <si>
    <t>Trong đó</t>
  </si>
  <si>
    <t>Ngân sách Nhà nước</t>
  </si>
  <si>
    <t>Nguồn vốn xã hội hóa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</si>
</sst>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* #,##0_ ;_ * \-#,##0_ ;_ * &quot;-&quot;_ ;_ @_ "/>
    <numFmt numFmtId="194" formatCode="_ &quot;$&quot;\ * #,##0.00_ ;_ &quot;$&quot;\ * \-#,##0.00_ ;_ &quot;$&quot;\ * &quot;-&quot;??_ ;_ @_ "/>
    <numFmt numFmtId="195" formatCode="_ * #,##0.00_ ;_ * \-#,##0.00_ ;_ * &quot;-&quot;??_ ;_ @_ "/>
    <numFmt numFmtId="196" formatCode="0.000"/>
    <numFmt numFmtId="197" formatCode="#,##0.0"/>
    <numFmt numFmtId="198" formatCode="#,###"/>
    <numFmt numFmtId="199" formatCode="#,##0.000"/>
    <numFmt numFmtId="200" formatCode="0.0"/>
    <numFmt numFmtId="201" formatCode="_-* #,##0\ _₫_-;\-* #,##0\ _₫_-;_-* &quot;-&quot;??\ _₫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_(* #,##0_);_(* \(#,##0\);_(* &quot;-&quot;??_);_(@_)"/>
  </numFmts>
  <fonts count="7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name val="Arial Narrow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name val="Calibri"/>
      <family val="2"/>
    </font>
    <font>
      <i/>
      <u val="single"/>
      <sz val="12"/>
      <color indexed="10"/>
      <name val="Times New Roman"/>
      <family val="1"/>
    </font>
    <font>
      <b/>
      <u val="single"/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u val="single"/>
      <sz val="12"/>
      <color rgb="FFFF0000"/>
      <name val="Times New Roman"/>
      <family val="1"/>
    </font>
    <font>
      <b/>
      <u val="single"/>
      <sz val="12"/>
      <color rgb="FF0000FF"/>
      <name val="Times New Roman"/>
      <family val="1"/>
    </font>
    <font>
      <u val="single"/>
      <sz val="12"/>
      <color rgb="FF0000FF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196" fontId="63" fillId="0" borderId="0" xfId="0" applyNumberFormat="1" applyFont="1" applyFill="1" applyBorder="1" applyAlignment="1" quotePrefix="1">
      <alignment horizontal="center"/>
    </xf>
    <xf numFmtId="0" fontId="63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6" fontId="2" fillId="0" borderId="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 quotePrefix="1">
      <alignment horizontal="right" vertical="center"/>
    </xf>
    <xf numFmtId="3" fontId="2" fillId="0" borderId="11" xfId="0" applyNumberFormat="1" applyFont="1" applyFill="1" applyBorder="1" applyAlignment="1" quotePrefix="1">
      <alignment horizontal="right" vertical="center"/>
    </xf>
    <xf numFmtId="3" fontId="2" fillId="0" borderId="12" xfId="0" applyNumberFormat="1" applyFont="1" applyFill="1" applyBorder="1" applyAlignment="1" quotePrefix="1">
      <alignment horizontal="right" vertical="center"/>
    </xf>
    <xf numFmtId="3" fontId="8" fillId="0" borderId="13" xfId="0" applyNumberFormat="1" applyFont="1" applyFill="1" applyBorder="1" applyAlignment="1">
      <alignment vertical="center"/>
    </xf>
    <xf numFmtId="197" fontId="8" fillId="0" borderId="13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 quotePrefix="1">
      <alignment horizontal="right" vertical="center"/>
    </xf>
    <xf numFmtId="197" fontId="9" fillId="0" borderId="13" xfId="0" applyNumberFormat="1" applyFont="1" applyFill="1" applyBorder="1" applyAlignment="1" quotePrefix="1">
      <alignment horizontal="right" vertical="center"/>
    </xf>
    <xf numFmtId="197" fontId="9" fillId="0" borderId="13" xfId="0" applyNumberFormat="1" applyFont="1" applyFill="1" applyBorder="1" applyAlignment="1" quotePrefix="1">
      <alignment horizontal="right"/>
    </xf>
    <xf numFmtId="3" fontId="8" fillId="0" borderId="13" xfId="0" applyNumberFormat="1" applyFont="1" applyFill="1" applyBorder="1" applyAlignment="1">
      <alignment/>
    </xf>
    <xf numFmtId="3" fontId="9" fillId="0" borderId="13" xfId="0" applyNumberFormat="1" applyFont="1" applyFill="1" applyBorder="1" applyAlignment="1" quotePrefix="1">
      <alignment vertical="center"/>
    </xf>
    <xf numFmtId="3" fontId="9" fillId="0" borderId="13" xfId="0" applyNumberFormat="1" applyFont="1" applyFill="1" applyBorder="1" applyAlignment="1">
      <alignment/>
    </xf>
    <xf numFmtId="3" fontId="9" fillId="0" borderId="13" xfId="0" applyNumberFormat="1" applyFont="1" applyFill="1" applyBorder="1" applyAlignment="1" quotePrefix="1">
      <alignment horizontal="right"/>
    </xf>
    <xf numFmtId="3" fontId="9" fillId="0" borderId="13" xfId="0" applyNumberFormat="1" applyFont="1" applyFill="1" applyBorder="1" applyAlignment="1" quotePrefix="1">
      <alignment/>
    </xf>
    <xf numFmtId="197" fontId="9" fillId="0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 quotePrefix="1">
      <alignment horizontal="right"/>
    </xf>
    <xf numFmtId="197" fontId="8" fillId="0" borderId="13" xfId="0" applyNumberFormat="1" applyFont="1" applyFill="1" applyBorder="1" applyAlignment="1" quotePrefix="1">
      <alignment horizontal="right"/>
    </xf>
    <xf numFmtId="3" fontId="8" fillId="0" borderId="13" xfId="0" applyNumberFormat="1" applyFont="1" applyFill="1" applyBorder="1" applyAlignment="1" quotePrefix="1">
      <alignment/>
    </xf>
    <xf numFmtId="3" fontId="8" fillId="0" borderId="13" xfId="0" applyNumberFormat="1" applyFont="1" applyFill="1" applyBorder="1" applyAlignment="1" quotePrefix="1">
      <alignment horizontal="right" vertical="center"/>
    </xf>
    <xf numFmtId="3" fontId="8" fillId="0" borderId="12" xfId="0" applyNumberFormat="1" applyFont="1" applyFill="1" applyBorder="1" applyAlignment="1" quotePrefix="1">
      <alignment horizontal="right" vertical="center"/>
    </xf>
    <xf numFmtId="3" fontId="8" fillId="0" borderId="13" xfId="0" applyNumberFormat="1" applyFont="1" applyFill="1" applyBorder="1" applyAlignment="1" quotePrefix="1">
      <alignment vertical="center"/>
    </xf>
    <xf numFmtId="0" fontId="10" fillId="0" borderId="0" xfId="0" applyFont="1" applyFill="1" applyAlignment="1">
      <alignment vertical="center"/>
    </xf>
    <xf numFmtId="3" fontId="9" fillId="0" borderId="12" xfId="0" applyNumberFormat="1" applyFont="1" applyFill="1" applyBorder="1" applyAlignment="1" quotePrefix="1">
      <alignment horizontal="right"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/>
    </xf>
    <xf numFmtId="196" fontId="2" fillId="0" borderId="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97" fontId="8" fillId="0" borderId="12" xfId="0" applyNumberFormat="1" applyFont="1" applyFill="1" applyBorder="1" applyAlignment="1" quotePrefix="1">
      <alignment horizontal="right" vertical="center"/>
    </xf>
    <xf numFmtId="197" fontId="8" fillId="0" borderId="11" xfId="0" applyNumberFormat="1" applyFont="1" applyFill="1" applyBorder="1" applyAlignment="1" quotePrefix="1">
      <alignment vertical="center"/>
    </xf>
    <xf numFmtId="4" fontId="8" fillId="0" borderId="11" xfId="0" applyNumberFormat="1" applyFont="1" applyFill="1" applyBorder="1" applyAlignment="1">
      <alignment vertical="center"/>
    </xf>
    <xf numFmtId="197" fontId="8" fillId="0" borderId="11" xfId="0" applyNumberFormat="1" applyFont="1" applyFill="1" applyBorder="1" applyAlignment="1" quotePrefix="1">
      <alignment horizontal="right" vertical="center"/>
    </xf>
    <xf numFmtId="197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 quotePrefix="1">
      <alignment vertical="center"/>
    </xf>
    <xf numFmtId="3" fontId="13" fillId="0" borderId="12" xfId="0" applyNumberFormat="1" applyFont="1" applyFill="1" applyBorder="1" applyAlignment="1" quotePrefix="1">
      <alignment horizontal="right" vertical="center"/>
    </xf>
    <xf numFmtId="197" fontId="13" fillId="0" borderId="12" xfId="0" applyNumberFormat="1" applyFont="1" applyFill="1" applyBorder="1" applyAlignment="1" quotePrefix="1">
      <alignment horizontal="right" vertical="center"/>
    </xf>
    <xf numFmtId="3" fontId="13" fillId="0" borderId="11" xfId="0" applyNumberFormat="1" applyFont="1" applyFill="1" applyBorder="1" applyAlignment="1" quotePrefix="1">
      <alignment horizontal="right" vertical="center"/>
    </xf>
    <xf numFmtId="3" fontId="13" fillId="0" borderId="11" xfId="0" applyNumberFormat="1" applyFont="1" applyFill="1" applyBorder="1" applyAlignment="1">
      <alignment vertical="center"/>
    </xf>
    <xf numFmtId="197" fontId="13" fillId="0" borderId="11" xfId="0" applyNumberFormat="1" applyFont="1" applyFill="1" applyBorder="1" applyAlignment="1">
      <alignment vertical="center"/>
    </xf>
    <xf numFmtId="197" fontId="9" fillId="0" borderId="12" xfId="0" applyNumberFormat="1" applyFont="1" applyFill="1" applyBorder="1" applyAlignment="1" quotePrefix="1">
      <alignment horizontal="right" vertical="center"/>
    </xf>
    <xf numFmtId="3" fontId="9" fillId="0" borderId="11" xfId="0" applyNumberFormat="1" applyFont="1" applyFill="1" applyBorder="1" applyAlignment="1">
      <alignment vertical="center"/>
    </xf>
    <xf numFmtId="197" fontId="9" fillId="0" borderId="11" xfId="0" applyNumberFormat="1" applyFont="1" applyFill="1" applyBorder="1" applyAlignment="1">
      <alignment vertical="center"/>
    </xf>
    <xf numFmtId="199" fontId="8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197" fontId="8" fillId="0" borderId="13" xfId="0" applyNumberFormat="1" applyFont="1" applyFill="1" applyBorder="1" applyAlignment="1" quotePrefix="1">
      <alignment horizontal="right" vertical="center"/>
    </xf>
    <xf numFmtId="3" fontId="8" fillId="0" borderId="14" xfId="0" applyNumberFormat="1" applyFont="1" applyFill="1" applyBorder="1" applyAlignment="1" quotePrefix="1">
      <alignment horizontal="right" vertical="center"/>
    </xf>
    <xf numFmtId="3" fontId="8" fillId="0" borderId="14" xfId="0" applyNumberFormat="1" applyFont="1" applyFill="1" applyBorder="1" applyAlignment="1">
      <alignment vertical="center"/>
    </xf>
    <xf numFmtId="197" fontId="8" fillId="0" borderId="14" xfId="0" applyNumberFormat="1" applyFont="1" applyFill="1" applyBorder="1" applyAlignment="1" quotePrefix="1">
      <alignment horizontal="right" vertical="center"/>
    </xf>
    <xf numFmtId="3" fontId="8" fillId="0" borderId="0" xfId="0" applyNumberFormat="1" applyFont="1" applyFill="1" applyBorder="1" applyAlignment="1" quotePrefix="1">
      <alignment horizontal="right" vertical="center"/>
    </xf>
    <xf numFmtId="197" fontId="8" fillId="0" borderId="0" xfId="0" applyNumberFormat="1" applyFont="1" applyFill="1" applyBorder="1" applyAlignment="1" quotePrefix="1">
      <alignment horizontal="right" vertical="center"/>
    </xf>
    <xf numFmtId="3" fontId="8" fillId="0" borderId="14" xfId="0" applyNumberFormat="1" applyFont="1" applyFill="1" applyBorder="1" applyAlignment="1" quotePrefix="1">
      <alignment horizontal="right"/>
    </xf>
    <xf numFmtId="0" fontId="8" fillId="0" borderId="0" xfId="0" applyFont="1" applyFill="1" applyAlignment="1">
      <alignment vertical="center"/>
    </xf>
    <xf numFmtId="197" fontId="2" fillId="0" borderId="11" xfId="0" applyNumberFormat="1" applyFont="1" applyFill="1" applyBorder="1" applyAlignment="1" quotePrefix="1">
      <alignment horizontal="right" vertical="center"/>
    </xf>
    <xf numFmtId="3" fontId="8" fillId="0" borderId="15" xfId="0" applyNumberFormat="1" applyFont="1" applyFill="1" applyBorder="1" applyAlignment="1" quotePrefix="1">
      <alignment horizontal="right" vertical="center"/>
    </xf>
    <xf numFmtId="3" fontId="2" fillId="0" borderId="15" xfId="0" applyNumberFormat="1" applyFont="1" applyFill="1" applyBorder="1" applyAlignment="1" quotePrefix="1">
      <alignment horizontal="right" vertical="center"/>
    </xf>
    <xf numFmtId="0" fontId="8" fillId="0" borderId="15" xfId="0" applyFont="1" applyFill="1" applyBorder="1" applyAlignment="1">
      <alignment horizontal="center"/>
    </xf>
    <xf numFmtId="196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96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15" applyFont="1" applyFill="1" applyBorder="1" applyAlignment="1">
      <alignment horizontal="left" vertical="center" wrapText="1"/>
      <protection/>
    </xf>
    <xf numFmtId="3" fontId="8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15" applyFont="1" applyFill="1" applyBorder="1" applyAlignment="1">
      <alignment horizontal="left" vertical="center" wrapText="1"/>
      <protection/>
    </xf>
    <xf numFmtId="0" fontId="9" fillId="0" borderId="15" xfId="0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 quotePrefix="1">
      <alignment horizontal="right" vertical="center"/>
    </xf>
    <xf numFmtId="0" fontId="9" fillId="0" borderId="15" xfId="0" applyFont="1" applyFill="1" applyBorder="1" applyAlignment="1">
      <alignment wrapText="1"/>
    </xf>
    <xf numFmtId="3" fontId="9" fillId="0" borderId="15" xfId="0" applyNumberFormat="1" applyFont="1" applyFill="1" applyBorder="1" applyAlignment="1" quotePrefix="1">
      <alignment horizontal="right"/>
    </xf>
    <xf numFmtId="0" fontId="8" fillId="0" borderId="15" xfId="0" applyFont="1" applyFill="1" applyBorder="1" applyAlignment="1">
      <alignment horizontal="left" vertical="center" wrapText="1"/>
    </xf>
    <xf numFmtId="1" fontId="8" fillId="0" borderId="15" xfId="62" applyNumberFormat="1" applyFont="1" applyFill="1" applyBorder="1" applyAlignment="1">
      <alignment vertical="center" wrapText="1"/>
      <protection/>
    </xf>
    <xf numFmtId="1" fontId="8" fillId="0" borderId="15" xfId="62" applyNumberFormat="1" applyFont="1" applyFill="1" applyBorder="1" applyAlignment="1">
      <alignment horizontal="center" vertical="center" wrapText="1"/>
      <protection/>
    </xf>
    <xf numFmtId="3" fontId="8" fillId="0" borderId="15" xfId="0" applyNumberFormat="1" applyFont="1" applyFill="1" applyBorder="1" applyAlignment="1" quotePrefix="1">
      <alignment horizontal="right"/>
    </xf>
    <xf numFmtId="0" fontId="8" fillId="0" borderId="15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8" fillId="0" borderId="15" xfId="15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 quotePrefix="1">
      <alignment horizontal="right" vertical="center"/>
    </xf>
    <xf numFmtId="0" fontId="9" fillId="0" borderId="15" xfId="0" applyFont="1" applyFill="1" applyBorder="1" applyAlignment="1">
      <alignment vertical="center" wrapText="1"/>
    </xf>
    <xf numFmtId="198" fontId="8" fillId="0" borderId="15" xfId="62" applyNumberFormat="1" applyFont="1" applyFill="1" applyBorder="1" applyAlignment="1">
      <alignment horizontal="left" vertical="center" wrapText="1"/>
      <protection/>
    </xf>
    <xf numFmtId="1" fontId="2" fillId="0" borderId="15" xfId="62" applyNumberFormat="1" applyFont="1" applyFill="1" applyBorder="1" applyAlignment="1">
      <alignment horizontal="center" vertical="center" wrapText="1"/>
      <protection/>
    </xf>
    <xf numFmtId="198" fontId="2" fillId="0" borderId="15" xfId="62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wrapText="1"/>
    </xf>
    <xf numFmtId="3" fontId="9" fillId="0" borderId="15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197" fontId="2" fillId="0" borderId="0" xfId="0" applyNumberFormat="1" applyFont="1" applyFill="1" applyAlignment="1">
      <alignment vertical="center"/>
    </xf>
    <xf numFmtId="196" fontId="2" fillId="0" borderId="0" xfId="0" applyNumberFormat="1" applyFont="1" applyFill="1" applyBorder="1" applyAlignment="1" quotePrefix="1">
      <alignment horizontal="center"/>
    </xf>
    <xf numFmtId="0" fontId="6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196" fontId="11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3" fontId="38" fillId="0" borderId="15" xfId="0" applyNumberFormat="1" applyFont="1" applyFill="1" applyBorder="1" applyAlignment="1">
      <alignment horizontal="right" vertical="center" wrapText="1"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vertical="center"/>
    </xf>
    <xf numFmtId="3" fontId="14" fillId="0" borderId="15" xfId="0" applyNumberFormat="1" applyFont="1" applyFill="1" applyBorder="1" applyAlignment="1">
      <alignment horizontal="right"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0" fontId="70" fillId="0" borderId="0" xfId="0" applyFont="1" applyFill="1" applyAlignment="1">
      <alignment/>
    </xf>
    <xf numFmtId="0" fontId="66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/>
    </xf>
    <xf numFmtId="0" fontId="66" fillId="0" borderId="0" xfId="0" applyFont="1" applyFill="1" applyAlignment="1">
      <alignment horizontal="center" vertical="center"/>
    </xf>
    <xf numFmtId="196" fontId="15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196" fontId="2" fillId="0" borderId="16" xfId="0" applyNumberFormat="1" applyFont="1" applyFill="1" applyBorder="1" applyAlignment="1">
      <alignment horizontal="center" vertical="center" wrapText="1"/>
    </xf>
    <xf numFmtId="196" fontId="2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96" fontId="2" fillId="0" borderId="14" xfId="0" applyNumberFormat="1" applyFont="1" applyFill="1" applyBorder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/>
    </xf>
    <xf numFmtId="196" fontId="2" fillId="0" borderId="0" xfId="0" applyNumberFormat="1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196" fontId="2" fillId="0" borderId="15" xfId="0" applyNumberFormat="1" applyFont="1" applyFill="1" applyBorder="1" applyAlignment="1">
      <alignment horizontal="center" vertical="center"/>
    </xf>
    <xf numFmtId="196" fontId="2" fillId="0" borderId="15" xfId="0" applyNumberFormat="1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</cellXfs>
  <cellStyles count="55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8" xfId="45"/>
    <cellStyle name="Comma 30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- Style1" xfId="60"/>
    <cellStyle name="Normal 22" xfId="61"/>
    <cellStyle name="Normal_Bieu mau (CV )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10</xdr:row>
      <xdr:rowOff>0</xdr:rowOff>
    </xdr:from>
    <xdr:ext cx="76200" cy="981075"/>
    <xdr:sp fLocksText="0">
      <xdr:nvSpPr>
        <xdr:cNvPr id="1" name="Text Box 1"/>
        <xdr:cNvSpPr txBox="1">
          <a:spLocks noChangeArrowheads="1"/>
        </xdr:cNvSpPr>
      </xdr:nvSpPr>
      <xdr:spPr>
        <a:xfrm>
          <a:off x="3400425" y="20002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981075"/>
    <xdr:sp fLocksText="0">
      <xdr:nvSpPr>
        <xdr:cNvPr id="2" name="Text Box 2"/>
        <xdr:cNvSpPr txBox="1">
          <a:spLocks noChangeArrowheads="1"/>
        </xdr:cNvSpPr>
      </xdr:nvSpPr>
      <xdr:spPr>
        <a:xfrm>
          <a:off x="3400425" y="20002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981075"/>
    <xdr:sp fLocksText="0">
      <xdr:nvSpPr>
        <xdr:cNvPr id="3" name="Text Box 1"/>
        <xdr:cNvSpPr txBox="1">
          <a:spLocks noChangeArrowheads="1"/>
        </xdr:cNvSpPr>
      </xdr:nvSpPr>
      <xdr:spPr>
        <a:xfrm>
          <a:off x="3400425" y="20002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981075"/>
    <xdr:sp fLocksText="0">
      <xdr:nvSpPr>
        <xdr:cNvPr id="4" name="Text Box 2"/>
        <xdr:cNvSpPr txBox="1">
          <a:spLocks noChangeArrowheads="1"/>
        </xdr:cNvSpPr>
      </xdr:nvSpPr>
      <xdr:spPr>
        <a:xfrm>
          <a:off x="3400425" y="20002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981075"/>
    <xdr:sp fLocksText="0">
      <xdr:nvSpPr>
        <xdr:cNvPr id="5" name="Text Box 1"/>
        <xdr:cNvSpPr txBox="1">
          <a:spLocks noChangeArrowheads="1"/>
        </xdr:cNvSpPr>
      </xdr:nvSpPr>
      <xdr:spPr>
        <a:xfrm>
          <a:off x="3400425" y="20002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981075"/>
    <xdr:sp fLocksText="0">
      <xdr:nvSpPr>
        <xdr:cNvPr id="6" name="Text Box 2"/>
        <xdr:cNvSpPr txBox="1">
          <a:spLocks noChangeArrowheads="1"/>
        </xdr:cNvSpPr>
      </xdr:nvSpPr>
      <xdr:spPr>
        <a:xfrm>
          <a:off x="3400425" y="20002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81075"/>
    <xdr:sp fLocksText="0">
      <xdr:nvSpPr>
        <xdr:cNvPr id="7" name="Text Box 1"/>
        <xdr:cNvSpPr txBox="1">
          <a:spLocks noChangeArrowheads="1"/>
        </xdr:cNvSpPr>
      </xdr:nvSpPr>
      <xdr:spPr>
        <a:xfrm>
          <a:off x="3400425" y="200025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81075"/>
    <xdr:sp fLocksText="0">
      <xdr:nvSpPr>
        <xdr:cNvPr id="8" name="Text Box 2"/>
        <xdr:cNvSpPr txBox="1">
          <a:spLocks noChangeArrowheads="1"/>
        </xdr:cNvSpPr>
      </xdr:nvSpPr>
      <xdr:spPr>
        <a:xfrm>
          <a:off x="3400425" y="200025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81075"/>
    <xdr:sp fLocksText="0">
      <xdr:nvSpPr>
        <xdr:cNvPr id="9" name="Text Box 1"/>
        <xdr:cNvSpPr txBox="1">
          <a:spLocks noChangeArrowheads="1"/>
        </xdr:cNvSpPr>
      </xdr:nvSpPr>
      <xdr:spPr>
        <a:xfrm>
          <a:off x="3400425" y="200025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81075"/>
    <xdr:sp fLocksText="0">
      <xdr:nvSpPr>
        <xdr:cNvPr id="10" name="Text Box 2"/>
        <xdr:cNvSpPr txBox="1">
          <a:spLocks noChangeArrowheads="1"/>
        </xdr:cNvSpPr>
      </xdr:nvSpPr>
      <xdr:spPr>
        <a:xfrm>
          <a:off x="3400425" y="200025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81075"/>
    <xdr:sp fLocksText="0">
      <xdr:nvSpPr>
        <xdr:cNvPr id="11" name="Text Box 1"/>
        <xdr:cNvSpPr txBox="1">
          <a:spLocks noChangeArrowheads="1"/>
        </xdr:cNvSpPr>
      </xdr:nvSpPr>
      <xdr:spPr>
        <a:xfrm>
          <a:off x="3400425" y="200025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81075"/>
    <xdr:sp fLocksText="0">
      <xdr:nvSpPr>
        <xdr:cNvPr id="12" name="Text Box 2"/>
        <xdr:cNvSpPr txBox="1">
          <a:spLocks noChangeArrowheads="1"/>
        </xdr:cNvSpPr>
      </xdr:nvSpPr>
      <xdr:spPr>
        <a:xfrm>
          <a:off x="3400425" y="200025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981075"/>
    <xdr:sp fLocksText="0">
      <xdr:nvSpPr>
        <xdr:cNvPr id="13" name="Text Box 1"/>
        <xdr:cNvSpPr txBox="1">
          <a:spLocks noChangeArrowheads="1"/>
        </xdr:cNvSpPr>
      </xdr:nvSpPr>
      <xdr:spPr>
        <a:xfrm>
          <a:off x="3400425" y="20002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981075"/>
    <xdr:sp fLocksText="0">
      <xdr:nvSpPr>
        <xdr:cNvPr id="14" name="Text Box 2"/>
        <xdr:cNvSpPr txBox="1">
          <a:spLocks noChangeArrowheads="1"/>
        </xdr:cNvSpPr>
      </xdr:nvSpPr>
      <xdr:spPr>
        <a:xfrm>
          <a:off x="3400425" y="20002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981075"/>
    <xdr:sp fLocksText="0">
      <xdr:nvSpPr>
        <xdr:cNvPr id="15" name="Text Box 1"/>
        <xdr:cNvSpPr txBox="1">
          <a:spLocks noChangeArrowheads="1"/>
        </xdr:cNvSpPr>
      </xdr:nvSpPr>
      <xdr:spPr>
        <a:xfrm>
          <a:off x="3400425" y="20002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981075"/>
    <xdr:sp fLocksText="0">
      <xdr:nvSpPr>
        <xdr:cNvPr id="16" name="Text Box 2"/>
        <xdr:cNvSpPr txBox="1">
          <a:spLocks noChangeArrowheads="1"/>
        </xdr:cNvSpPr>
      </xdr:nvSpPr>
      <xdr:spPr>
        <a:xfrm>
          <a:off x="3400425" y="20002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981075"/>
    <xdr:sp fLocksText="0">
      <xdr:nvSpPr>
        <xdr:cNvPr id="17" name="Text Box 1"/>
        <xdr:cNvSpPr txBox="1">
          <a:spLocks noChangeArrowheads="1"/>
        </xdr:cNvSpPr>
      </xdr:nvSpPr>
      <xdr:spPr>
        <a:xfrm>
          <a:off x="3400425" y="20002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981075"/>
    <xdr:sp fLocksText="0">
      <xdr:nvSpPr>
        <xdr:cNvPr id="18" name="Text Box 2"/>
        <xdr:cNvSpPr txBox="1">
          <a:spLocks noChangeArrowheads="1"/>
        </xdr:cNvSpPr>
      </xdr:nvSpPr>
      <xdr:spPr>
        <a:xfrm>
          <a:off x="3400425" y="20002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81075"/>
    <xdr:sp fLocksText="0">
      <xdr:nvSpPr>
        <xdr:cNvPr id="19" name="Text Box 1"/>
        <xdr:cNvSpPr txBox="1">
          <a:spLocks noChangeArrowheads="1"/>
        </xdr:cNvSpPr>
      </xdr:nvSpPr>
      <xdr:spPr>
        <a:xfrm>
          <a:off x="3400425" y="200025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81075"/>
    <xdr:sp fLocksText="0">
      <xdr:nvSpPr>
        <xdr:cNvPr id="20" name="Text Box 2"/>
        <xdr:cNvSpPr txBox="1">
          <a:spLocks noChangeArrowheads="1"/>
        </xdr:cNvSpPr>
      </xdr:nvSpPr>
      <xdr:spPr>
        <a:xfrm>
          <a:off x="3400425" y="200025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81075"/>
    <xdr:sp fLocksText="0">
      <xdr:nvSpPr>
        <xdr:cNvPr id="21" name="Text Box 1"/>
        <xdr:cNvSpPr txBox="1">
          <a:spLocks noChangeArrowheads="1"/>
        </xdr:cNvSpPr>
      </xdr:nvSpPr>
      <xdr:spPr>
        <a:xfrm>
          <a:off x="3400425" y="200025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81075"/>
    <xdr:sp fLocksText="0">
      <xdr:nvSpPr>
        <xdr:cNvPr id="22" name="Text Box 2"/>
        <xdr:cNvSpPr txBox="1">
          <a:spLocks noChangeArrowheads="1"/>
        </xdr:cNvSpPr>
      </xdr:nvSpPr>
      <xdr:spPr>
        <a:xfrm>
          <a:off x="3400425" y="200025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81075"/>
    <xdr:sp fLocksText="0">
      <xdr:nvSpPr>
        <xdr:cNvPr id="23" name="Text Box 1"/>
        <xdr:cNvSpPr txBox="1">
          <a:spLocks noChangeArrowheads="1"/>
        </xdr:cNvSpPr>
      </xdr:nvSpPr>
      <xdr:spPr>
        <a:xfrm>
          <a:off x="3400425" y="200025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81075"/>
    <xdr:sp fLocksText="0">
      <xdr:nvSpPr>
        <xdr:cNvPr id="24" name="Text Box 2"/>
        <xdr:cNvSpPr txBox="1">
          <a:spLocks noChangeArrowheads="1"/>
        </xdr:cNvSpPr>
      </xdr:nvSpPr>
      <xdr:spPr>
        <a:xfrm>
          <a:off x="3400425" y="200025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981075"/>
    <xdr:sp fLocksText="0">
      <xdr:nvSpPr>
        <xdr:cNvPr id="25" name="Text Box 1"/>
        <xdr:cNvSpPr txBox="1">
          <a:spLocks noChangeArrowheads="1"/>
        </xdr:cNvSpPr>
      </xdr:nvSpPr>
      <xdr:spPr>
        <a:xfrm>
          <a:off x="3400425" y="20002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981075"/>
    <xdr:sp fLocksText="0">
      <xdr:nvSpPr>
        <xdr:cNvPr id="26" name="Text Box 2"/>
        <xdr:cNvSpPr txBox="1">
          <a:spLocks noChangeArrowheads="1"/>
        </xdr:cNvSpPr>
      </xdr:nvSpPr>
      <xdr:spPr>
        <a:xfrm>
          <a:off x="3400425" y="20002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981075"/>
    <xdr:sp fLocksText="0">
      <xdr:nvSpPr>
        <xdr:cNvPr id="27" name="Text Box 1"/>
        <xdr:cNvSpPr txBox="1">
          <a:spLocks noChangeArrowheads="1"/>
        </xdr:cNvSpPr>
      </xdr:nvSpPr>
      <xdr:spPr>
        <a:xfrm>
          <a:off x="3400425" y="20002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981075"/>
    <xdr:sp fLocksText="0">
      <xdr:nvSpPr>
        <xdr:cNvPr id="28" name="Text Box 2"/>
        <xdr:cNvSpPr txBox="1">
          <a:spLocks noChangeArrowheads="1"/>
        </xdr:cNvSpPr>
      </xdr:nvSpPr>
      <xdr:spPr>
        <a:xfrm>
          <a:off x="3400425" y="20002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981075"/>
    <xdr:sp fLocksText="0">
      <xdr:nvSpPr>
        <xdr:cNvPr id="29" name="Text Box 1"/>
        <xdr:cNvSpPr txBox="1">
          <a:spLocks noChangeArrowheads="1"/>
        </xdr:cNvSpPr>
      </xdr:nvSpPr>
      <xdr:spPr>
        <a:xfrm>
          <a:off x="3400425" y="20002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981075"/>
    <xdr:sp fLocksText="0">
      <xdr:nvSpPr>
        <xdr:cNvPr id="30" name="Text Box 2"/>
        <xdr:cNvSpPr txBox="1">
          <a:spLocks noChangeArrowheads="1"/>
        </xdr:cNvSpPr>
      </xdr:nvSpPr>
      <xdr:spPr>
        <a:xfrm>
          <a:off x="3400425" y="20002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81075"/>
    <xdr:sp fLocksText="0">
      <xdr:nvSpPr>
        <xdr:cNvPr id="31" name="Text Box 1"/>
        <xdr:cNvSpPr txBox="1">
          <a:spLocks noChangeArrowheads="1"/>
        </xdr:cNvSpPr>
      </xdr:nvSpPr>
      <xdr:spPr>
        <a:xfrm>
          <a:off x="3400425" y="200025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81075"/>
    <xdr:sp fLocksText="0">
      <xdr:nvSpPr>
        <xdr:cNvPr id="32" name="Text Box 2"/>
        <xdr:cNvSpPr txBox="1">
          <a:spLocks noChangeArrowheads="1"/>
        </xdr:cNvSpPr>
      </xdr:nvSpPr>
      <xdr:spPr>
        <a:xfrm>
          <a:off x="3400425" y="200025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81075"/>
    <xdr:sp fLocksText="0">
      <xdr:nvSpPr>
        <xdr:cNvPr id="33" name="Text Box 1"/>
        <xdr:cNvSpPr txBox="1">
          <a:spLocks noChangeArrowheads="1"/>
        </xdr:cNvSpPr>
      </xdr:nvSpPr>
      <xdr:spPr>
        <a:xfrm>
          <a:off x="3400425" y="200025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81075"/>
    <xdr:sp fLocksText="0">
      <xdr:nvSpPr>
        <xdr:cNvPr id="34" name="Text Box 2"/>
        <xdr:cNvSpPr txBox="1">
          <a:spLocks noChangeArrowheads="1"/>
        </xdr:cNvSpPr>
      </xdr:nvSpPr>
      <xdr:spPr>
        <a:xfrm>
          <a:off x="3400425" y="200025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675" cy="981075"/>
    <xdr:sp fLocksText="0">
      <xdr:nvSpPr>
        <xdr:cNvPr id="35" name="Text Box 1"/>
        <xdr:cNvSpPr txBox="1">
          <a:spLocks noChangeArrowheads="1"/>
        </xdr:cNvSpPr>
      </xdr:nvSpPr>
      <xdr:spPr>
        <a:xfrm>
          <a:off x="3400425" y="200025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66675" cy="981075"/>
    <xdr:sp fLocksText="0">
      <xdr:nvSpPr>
        <xdr:cNvPr id="36" name="Text Box 2"/>
        <xdr:cNvSpPr txBox="1">
          <a:spLocks noChangeArrowheads="1"/>
        </xdr:cNvSpPr>
      </xdr:nvSpPr>
      <xdr:spPr>
        <a:xfrm>
          <a:off x="3400425" y="2000250"/>
          <a:ext cx="666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90650" cy="981075"/>
    <xdr:sp fLocksText="0">
      <xdr:nvSpPr>
        <xdr:cNvPr id="37" name="Text Box 1"/>
        <xdr:cNvSpPr txBox="1">
          <a:spLocks noChangeArrowheads="1"/>
        </xdr:cNvSpPr>
      </xdr:nvSpPr>
      <xdr:spPr>
        <a:xfrm>
          <a:off x="3400425" y="2000250"/>
          <a:ext cx="13906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90650" cy="981075"/>
    <xdr:sp fLocksText="0">
      <xdr:nvSpPr>
        <xdr:cNvPr id="38" name="Text Box 2"/>
        <xdr:cNvSpPr txBox="1">
          <a:spLocks noChangeArrowheads="1"/>
        </xdr:cNvSpPr>
      </xdr:nvSpPr>
      <xdr:spPr>
        <a:xfrm>
          <a:off x="3400425" y="2000250"/>
          <a:ext cx="13906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90650" cy="981075"/>
    <xdr:sp fLocksText="0">
      <xdr:nvSpPr>
        <xdr:cNvPr id="39" name="Text Box 1"/>
        <xdr:cNvSpPr txBox="1">
          <a:spLocks noChangeArrowheads="1"/>
        </xdr:cNvSpPr>
      </xdr:nvSpPr>
      <xdr:spPr>
        <a:xfrm>
          <a:off x="3400425" y="2000250"/>
          <a:ext cx="13906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90650" cy="981075"/>
    <xdr:sp fLocksText="0">
      <xdr:nvSpPr>
        <xdr:cNvPr id="40" name="Text Box 2"/>
        <xdr:cNvSpPr txBox="1">
          <a:spLocks noChangeArrowheads="1"/>
        </xdr:cNvSpPr>
      </xdr:nvSpPr>
      <xdr:spPr>
        <a:xfrm>
          <a:off x="3400425" y="2000250"/>
          <a:ext cx="13906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90650" cy="981075"/>
    <xdr:sp fLocksText="0">
      <xdr:nvSpPr>
        <xdr:cNvPr id="41" name="Text Box 1"/>
        <xdr:cNvSpPr txBox="1">
          <a:spLocks noChangeArrowheads="1"/>
        </xdr:cNvSpPr>
      </xdr:nvSpPr>
      <xdr:spPr>
        <a:xfrm>
          <a:off x="3400425" y="2000250"/>
          <a:ext cx="13906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90650" cy="981075"/>
    <xdr:sp fLocksText="0">
      <xdr:nvSpPr>
        <xdr:cNvPr id="42" name="Text Box 2"/>
        <xdr:cNvSpPr txBox="1">
          <a:spLocks noChangeArrowheads="1"/>
        </xdr:cNvSpPr>
      </xdr:nvSpPr>
      <xdr:spPr>
        <a:xfrm>
          <a:off x="3400425" y="2000250"/>
          <a:ext cx="13906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81125" cy="981075"/>
    <xdr:sp fLocksText="0">
      <xdr:nvSpPr>
        <xdr:cNvPr id="43" name="Text Box 1"/>
        <xdr:cNvSpPr txBox="1">
          <a:spLocks noChangeArrowheads="1"/>
        </xdr:cNvSpPr>
      </xdr:nvSpPr>
      <xdr:spPr>
        <a:xfrm>
          <a:off x="3400425" y="2000250"/>
          <a:ext cx="1381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81125" cy="981075"/>
    <xdr:sp fLocksText="0">
      <xdr:nvSpPr>
        <xdr:cNvPr id="44" name="Text Box 2"/>
        <xdr:cNvSpPr txBox="1">
          <a:spLocks noChangeArrowheads="1"/>
        </xdr:cNvSpPr>
      </xdr:nvSpPr>
      <xdr:spPr>
        <a:xfrm>
          <a:off x="3400425" y="2000250"/>
          <a:ext cx="1381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81125" cy="981075"/>
    <xdr:sp fLocksText="0">
      <xdr:nvSpPr>
        <xdr:cNvPr id="45" name="Text Box 1"/>
        <xdr:cNvSpPr txBox="1">
          <a:spLocks noChangeArrowheads="1"/>
        </xdr:cNvSpPr>
      </xdr:nvSpPr>
      <xdr:spPr>
        <a:xfrm>
          <a:off x="3400425" y="2000250"/>
          <a:ext cx="1381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81125" cy="981075"/>
    <xdr:sp fLocksText="0">
      <xdr:nvSpPr>
        <xdr:cNvPr id="46" name="Text Box 2"/>
        <xdr:cNvSpPr txBox="1">
          <a:spLocks noChangeArrowheads="1"/>
        </xdr:cNvSpPr>
      </xdr:nvSpPr>
      <xdr:spPr>
        <a:xfrm>
          <a:off x="3400425" y="2000250"/>
          <a:ext cx="1381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81125" cy="981075"/>
    <xdr:sp fLocksText="0">
      <xdr:nvSpPr>
        <xdr:cNvPr id="47" name="Text Box 1"/>
        <xdr:cNvSpPr txBox="1">
          <a:spLocks noChangeArrowheads="1"/>
        </xdr:cNvSpPr>
      </xdr:nvSpPr>
      <xdr:spPr>
        <a:xfrm>
          <a:off x="3400425" y="2000250"/>
          <a:ext cx="1381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81125" cy="981075"/>
    <xdr:sp fLocksText="0">
      <xdr:nvSpPr>
        <xdr:cNvPr id="48" name="Text Box 2"/>
        <xdr:cNvSpPr txBox="1">
          <a:spLocks noChangeArrowheads="1"/>
        </xdr:cNvSpPr>
      </xdr:nvSpPr>
      <xdr:spPr>
        <a:xfrm>
          <a:off x="3400425" y="2000250"/>
          <a:ext cx="1381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90650" cy="981075"/>
    <xdr:sp fLocksText="0">
      <xdr:nvSpPr>
        <xdr:cNvPr id="49" name="Text Box 1"/>
        <xdr:cNvSpPr txBox="1">
          <a:spLocks noChangeArrowheads="1"/>
        </xdr:cNvSpPr>
      </xdr:nvSpPr>
      <xdr:spPr>
        <a:xfrm>
          <a:off x="3400425" y="2000250"/>
          <a:ext cx="13906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90650" cy="981075"/>
    <xdr:sp fLocksText="0">
      <xdr:nvSpPr>
        <xdr:cNvPr id="50" name="Text Box 2"/>
        <xdr:cNvSpPr txBox="1">
          <a:spLocks noChangeArrowheads="1"/>
        </xdr:cNvSpPr>
      </xdr:nvSpPr>
      <xdr:spPr>
        <a:xfrm>
          <a:off x="3400425" y="2000250"/>
          <a:ext cx="13906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90650" cy="981075"/>
    <xdr:sp fLocksText="0">
      <xdr:nvSpPr>
        <xdr:cNvPr id="51" name="Text Box 1"/>
        <xdr:cNvSpPr txBox="1">
          <a:spLocks noChangeArrowheads="1"/>
        </xdr:cNvSpPr>
      </xdr:nvSpPr>
      <xdr:spPr>
        <a:xfrm>
          <a:off x="3400425" y="2000250"/>
          <a:ext cx="13906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90650" cy="981075"/>
    <xdr:sp fLocksText="0">
      <xdr:nvSpPr>
        <xdr:cNvPr id="52" name="Text Box 2"/>
        <xdr:cNvSpPr txBox="1">
          <a:spLocks noChangeArrowheads="1"/>
        </xdr:cNvSpPr>
      </xdr:nvSpPr>
      <xdr:spPr>
        <a:xfrm>
          <a:off x="3400425" y="2000250"/>
          <a:ext cx="13906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90650" cy="981075"/>
    <xdr:sp fLocksText="0">
      <xdr:nvSpPr>
        <xdr:cNvPr id="53" name="Text Box 1"/>
        <xdr:cNvSpPr txBox="1">
          <a:spLocks noChangeArrowheads="1"/>
        </xdr:cNvSpPr>
      </xdr:nvSpPr>
      <xdr:spPr>
        <a:xfrm>
          <a:off x="3400425" y="2000250"/>
          <a:ext cx="13906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90650" cy="981075"/>
    <xdr:sp fLocksText="0">
      <xdr:nvSpPr>
        <xdr:cNvPr id="54" name="Text Box 2"/>
        <xdr:cNvSpPr txBox="1">
          <a:spLocks noChangeArrowheads="1"/>
        </xdr:cNvSpPr>
      </xdr:nvSpPr>
      <xdr:spPr>
        <a:xfrm>
          <a:off x="3400425" y="2000250"/>
          <a:ext cx="13906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81125" cy="981075"/>
    <xdr:sp fLocksText="0">
      <xdr:nvSpPr>
        <xdr:cNvPr id="55" name="Text Box 1"/>
        <xdr:cNvSpPr txBox="1">
          <a:spLocks noChangeArrowheads="1"/>
        </xdr:cNvSpPr>
      </xdr:nvSpPr>
      <xdr:spPr>
        <a:xfrm>
          <a:off x="3400425" y="2000250"/>
          <a:ext cx="1381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81125" cy="981075"/>
    <xdr:sp fLocksText="0">
      <xdr:nvSpPr>
        <xdr:cNvPr id="56" name="Text Box 2"/>
        <xdr:cNvSpPr txBox="1">
          <a:spLocks noChangeArrowheads="1"/>
        </xdr:cNvSpPr>
      </xdr:nvSpPr>
      <xdr:spPr>
        <a:xfrm>
          <a:off x="3400425" y="2000250"/>
          <a:ext cx="1381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81125" cy="981075"/>
    <xdr:sp fLocksText="0">
      <xdr:nvSpPr>
        <xdr:cNvPr id="57" name="Text Box 1"/>
        <xdr:cNvSpPr txBox="1">
          <a:spLocks noChangeArrowheads="1"/>
        </xdr:cNvSpPr>
      </xdr:nvSpPr>
      <xdr:spPr>
        <a:xfrm>
          <a:off x="3400425" y="2000250"/>
          <a:ext cx="1381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81125" cy="981075"/>
    <xdr:sp fLocksText="0">
      <xdr:nvSpPr>
        <xdr:cNvPr id="58" name="Text Box 2"/>
        <xdr:cNvSpPr txBox="1">
          <a:spLocks noChangeArrowheads="1"/>
        </xdr:cNvSpPr>
      </xdr:nvSpPr>
      <xdr:spPr>
        <a:xfrm>
          <a:off x="3400425" y="2000250"/>
          <a:ext cx="1381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81125" cy="981075"/>
    <xdr:sp fLocksText="0">
      <xdr:nvSpPr>
        <xdr:cNvPr id="59" name="Text Box 1"/>
        <xdr:cNvSpPr txBox="1">
          <a:spLocks noChangeArrowheads="1"/>
        </xdr:cNvSpPr>
      </xdr:nvSpPr>
      <xdr:spPr>
        <a:xfrm>
          <a:off x="3400425" y="2000250"/>
          <a:ext cx="1381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81125" cy="981075"/>
    <xdr:sp fLocksText="0">
      <xdr:nvSpPr>
        <xdr:cNvPr id="60" name="Text Box 2"/>
        <xdr:cNvSpPr txBox="1">
          <a:spLocks noChangeArrowheads="1"/>
        </xdr:cNvSpPr>
      </xdr:nvSpPr>
      <xdr:spPr>
        <a:xfrm>
          <a:off x="3400425" y="2000250"/>
          <a:ext cx="1381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90650" cy="981075"/>
    <xdr:sp fLocksText="0">
      <xdr:nvSpPr>
        <xdr:cNvPr id="61" name="Text Box 1"/>
        <xdr:cNvSpPr txBox="1">
          <a:spLocks noChangeArrowheads="1"/>
        </xdr:cNvSpPr>
      </xdr:nvSpPr>
      <xdr:spPr>
        <a:xfrm>
          <a:off x="3400425" y="2000250"/>
          <a:ext cx="13906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90650" cy="981075"/>
    <xdr:sp fLocksText="0">
      <xdr:nvSpPr>
        <xdr:cNvPr id="62" name="Text Box 2"/>
        <xdr:cNvSpPr txBox="1">
          <a:spLocks noChangeArrowheads="1"/>
        </xdr:cNvSpPr>
      </xdr:nvSpPr>
      <xdr:spPr>
        <a:xfrm>
          <a:off x="3400425" y="2000250"/>
          <a:ext cx="13906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90650" cy="981075"/>
    <xdr:sp fLocksText="0">
      <xdr:nvSpPr>
        <xdr:cNvPr id="63" name="Text Box 1"/>
        <xdr:cNvSpPr txBox="1">
          <a:spLocks noChangeArrowheads="1"/>
        </xdr:cNvSpPr>
      </xdr:nvSpPr>
      <xdr:spPr>
        <a:xfrm>
          <a:off x="3400425" y="2000250"/>
          <a:ext cx="13906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90650" cy="981075"/>
    <xdr:sp fLocksText="0">
      <xdr:nvSpPr>
        <xdr:cNvPr id="64" name="Text Box 2"/>
        <xdr:cNvSpPr txBox="1">
          <a:spLocks noChangeArrowheads="1"/>
        </xdr:cNvSpPr>
      </xdr:nvSpPr>
      <xdr:spPr>
        <a:xfrm>
          <a:off x="3400425" y="2000250"/>
          <a:ext cx="13906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90650" cy="981075"/>
    <xdr:sp fLocksText="0">
      <xdr:nvSpPr>
        <xdr:cNvPr id="65" name="Text Box 1"/>
        <xdr:cNvSpPr txBox="1">
          <a:spLocks noChangeArrowheads="1"/>
        </xdr:cNvSpPr>
      </xdr:nvSpPr>
      <xdr:spPr>
        <a:xfrm>
          <a:off x="3400425" y="2000250"/>
          <a:ext cx="13906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90650" cy="981075"/>
    <xdr:sp fLocksText="0">
      <xdr:nvSpPr>
        <xdr:cNvPr id="66" name="Text Box 2"/>
        <xdr:cNvSpPr txBox="1">
          <a:spLocks noChangeArrowheads="1"/>
        </xdr:cNvSpPr>
      </xdr:nvSpPr>
      <xdr:spPr>
        <a:xfrm>
          <a:off x="3400425" y="2000250"/>
          <a:ext cx="13906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81125" cy="981075"/>
    <xdr:sp fLocksText="0">
      <xdr:nvSpPr>
        <xdr:cNvPr id="67" name="Text Box 1"/>
        <xdr:cNvSpPr txBox="1">
          <a:spLocks noChangeArrowheads="1"/>
        </xdr:cNvSpPr>
      </xdr:nvSpPr>
      <xdr:spPr>
        <a:xfrm>
          <a:off x="3400425" y="2000250"/>
          <a:ext cx="1381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81125" cy="981075"/>
    <xdr:sp fLocksText="0">
      <xdr:nvSpPr>
        <xdr:cNvPr id="68" name="Text Box 2"/>
        <xdr:cNvSpPr txBox="1">
          <a:spLocks noChangeArrowheads="1"/>
        </xdr:cNvSpPr>
      </xdr:nvSpPr>
      <xdr:spPr>
        <a:xfrm>
          <a:off x="3400425" y="2000250"/>
          <a:ext cx="1381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81125" cy="981075"/>
    <xdr:sp fLocksText="0">
      <xdr:nvSpPr>
        <xdr:cNvPr id="69" name="Text Box 1"/>
        <xdr:cNvSpPr txBox="1">
          <a:spLocks noChangeArrowheads="1"/>
        </xdr:cNvSpPr>
      </xdr:nvSpPr>
      <xdr:spPr>
        <a:xfrm>
          <a:off x="3400425" y="2000250"/>
          <a:ext cx="1381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81125" cy="981075"/>
    <xdr:sp fLocksText="0">
      <xdr:nvSpPr>
        <xdr:cNvPr id="70" name="Text Box 2"/>
        <xdr:cNvSpPr txBox="1">
          <a:spLocks noChangeArrowheads="1"/>
        </xdr:cNvSpPr>
      </xdr:nvSpPr>
      <xdr:spPr>
        <a:xfrm>
          <a:off x="3400425" y="2000250"/>
          <a:ext cx="1381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81125" cy="981075"/>
    <xdr:sp fLocksText="0">
      <xdr:nvSpPr>
        <xdr:cNvPr id="71" name="Text Box 1"/>
        <xdr:cNvSpPr txBox="1">
          <a:spLocks noChangeArrowheads="1"/>
        </xdr:cNvSpPr>
      </xdr:nvSpPr>
      <xdr:spPr>
        <a:xfrm>
          <a:off x="3400425" y="2000250"/>
          <a:ext cx="1381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381125" cy="981075"/>
    <xdr:sp fLocksText="0">
      <xdr:nvSpPr>
        <xdr:cNvPr id="72" name="Text Box 2"/>
        <xdr:cNvSpPr txBox="1">
          <a:spLocks noChangeArrowheads="1"/>
        </xdr:cNvSpPr>
      </xdr:nvSpPr>
      <xdr:spPr>
        <a:xfrm>
          <a:off x="3400425" y="2000250"/>
          <a:ext cx="1381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28700" cy="981075"/>
    <xdr:sp fLocksText="0">
      <xdr:nvSpPr>
        <xdr:cNvPr id="73" name="Text Box 1"/>
        <xdr:cNvSpPr txBox="1">
          <a:spLocks noChangeArrowheads="1"/>
        </xdr:cNvSpPr>
      </xdr:nvSpPr>
      <xdr:spPr>
        <a:xfrm>
          <a:off x="4581525" y="2000250"/>
          <a:ext cx="10287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28700" cy="981075"/>
    <xdr:sp fLocksText="0">
      <xdr:nvSpPr>
        <xdr:cNvPr id="74" name="Text Box 2"/>
        <xdr:cNvSpPr txBox="1">
          <a:spLocks noChangeArrowheads="1"/>
        </xdr:cNvSpPr>
      </xdr:nvSpPr>
      <xdr:spPr>
        <a:xfrm>
          <a:off x="4581525" y="2000250"/>
          <a:ext cx="10287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28700" cy="981075"/>
    <xdr:sp fLocksText="0">
      <xdr:nvSpPr>
        <xdr:cNvPr id="75" name="Text Box 1"/>
        <xdr:cNvSpPr txBox="1">
          <a:spLocks noChangeArrowheads="1"/>
        </xdr:cNvSpPr>
      </xdr:nvSpPr>
      <xdr:spPr>
        <a:xfrm>
          <a:off x="4581525" y="2000250"/>
          <a:ext cx="10287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28700" cy="981075"/>
    <xdr:sp fLocksText="0">
      <xdr:nvSpPr>
        <xdr:cNvPr id="76" name="Text Box 2"/>
        <xdr:cNvSpPr txBox="1">
          <a:spLocks noChangeArrowheads="1"/>
        </xdr:cNvSpPr>
      </xdr:nvSpPr>
      <xdr:spPr>
        <a:xfrm>
          <a:off x="4581525" y="2000250"/>
          <a:ext cx="10287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28700" cy="981075"/>
    <xdr:sp fLocksText="0">
      <xdr:nvSpPr>
        <xdr:cNvPr id="77" name="Text Box 1"/>
        <xdr:cNvSpPr txBox="1">
          <a:spLocks noChangeArrowheads="1"/>
        </xdr:cNvSpPr>
      </xdr:nvSpPr>
      <xdr:spPr>
        <a:xfrm>
          <a:off x="4581525" y="2000250"/>
          <a:ext cx="10287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28700" cy="981075"/>
    <xdr:sp fLocksText="0">
      <xdr:nvSpPr>
        <xdr:cNvPr id="78" name="Text Box 2"/>
        <xdr:cNvSpPr txBox="1">
          <a:spLocks noChangeArrowheads="1"/>
        </xdr:cNvSpPr>
      </xdr:nvSpPr>
      <xdr:spPr>
        <a:xfrm>
          <a:off x="4581525" y="2000250"/>
          <a:ext cx="10287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19175" cy="981075"/>
    <xdr:sp fLocksText="0">
      <xdr:nvSpPr>
        <xdr:cNvPr id="79" name="Text Box 1"/>
        <xdr:cNvSpPr txBox="1">
          <a:spLocks noChangeArrowheads="1"/>
        </xdr:cNvSpPr>
      </xdr:nvSpPr>
      <xdr:spPr>
        <a:xfrm>
          <a:off x="4581525" y="2000250"/>
          <a:ext cx="10191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19175" cy="981075"/>
    <xdr:sp fLocksText="0">
      <xdr:nvSpPr>
        <xdr:cNvPr id="80" name="Text Box 2"/>
        <xdr:cNvSpPr txBox="1">
          <a:spLocks noChangeArrowheads="1"/>
        </xdr:cNvSpPr>
      </xdr:nvSpPr>
      <xdr:spPr>
        <a:xfrm>
          <a:off x="4581525" y="2000250"/>
          <a:ext cx="10191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19175" cy="981075"/>
    <xdr:sp fLocksText="0">
      <xdr:nvSpPr>
        <xdr:cNvPr id="81" name="Text Box 1"/>
        <xdr:cNvSpPr txBox="1">
          <a:spLocks noChangeArrowheads="1"/>
        </xdr:cNvSpPr>
      </xdr:nvSpPr>
      <xdr:spPr>
        <a:xfrm>
          <a:off x="4581525" y="2000250"/>
          <a:ext cx="10191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19175" cy="981075"/>
    <xdr:sp fLocksText="0">
      <xdr:nvSpPr>
        <xdr:cNvPr id="82" name="Text Box 2"/>
        <xdr:cNvSpPr txBox="1">
          <a:spLocks noChangeArrowheads="1"/>
        </xdr:cNvSpPr>
      </xdr:nvSpPr>
      <xdr:spPr>
        <a:xfrm>
          <a:off x="4581525" y="2000250"/>
          <a:ext cx="10191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19175" cy="981075"/>
    <xdr:sp fLocksText="0">
      <xdr:nvSpPr>
        <xdr:cNvPr id="83" name="Text Box 1"/>
        <xdr:cNvSpPr txBox="1">
          <a:spLocks noChangeArrowheads="1"/>
        </xdr:cNvSpPr>
      </xdr:nvSpPr>
      <xdr:spPr>
        <a:xfrm>
          <a:off x="4581525" y="2000250"/>
          <a:ext cx="10191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19175" cy="981075"/>
    <xdr:sp fLocksText="0">
      <xdr:nvSpPr>
        <xdr:cNvPr id="84" name="Text Box 2"/>
        <xdr:cNvSpPr txBox="1">
          <a:spLocks noChangeArrowheads="1"/>
        </xdr:cNvSpPr>
      </xdr:nvSpPr>
      <xdr:spPr>
        <a:xfrm>
          <a:off x="4581525" y="2000250"/>
          <a:ext cx="10191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28700" cy="981075"/>
    <xdr:sp fLocksText="0">
      <xdr:nvSpPr>
        <xdr:cNvPr id="85" name="Text Box 1"/>
        <xdr:cNvSpPr txBox="1">
          <a:spLocks noChangeArrowheads="1"/>
        </xdr:cNvSpPr>
      </xdr:nvSpPr>
      <xdr:spPr>
        <a:xfrm>
          <a:off x="4581525" y="2000250"/>
          <a:ext cx="10287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28700" cy="981075"/>
    <xdr:sp fLocksText="0">
      <xdr:nvSpPr>
        <xdr:cNvPr id="86" name="Text Box 2"/>
        <xdr:cNvSpPr txBox="1">
          <a:spLocks noChangeArrowheads="1"/>
        </xdr:cNvSpPr>
      </xdr:nvSpPr>
      <xdr:spPr>
        <a:xfrm>
          <a:off x="4581525" y="2000250"/>
          <a:ext cx="10287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28700" cy="981075"/>
    <xdr:sp fLocksText="0">
      <xdr:nvSpPr>
        <xdr:cNvPr id="87" name="Text Box 1"/>
        <xdr:cNvSpPr txBox="1">
          <a:spLocks noChangeArrowheads="1"/>
        </xdr:cNvSpPr>
      </xdr:nvSpPr>
      <xdr:spPr>
        <a:xfrm>
          <a:off x="4581525" y="2000250"/>
          <a:ext cx="10287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28700" cy="981075"/>
    <xdr:sp fLocksText="0">
      <xdr:nvSpPr>
        <xdr:cNvPr id="88" name="Text Box 2"/>
        <xdr:cNvSpPr txBox="1">
          <a:spLocks noChangeArrowheads="1"/>
        </xdr:cNvSpPr>
      </xdr:nvSpPr>
      <xdr:spPr>
        <a:xfrm>
          <a:off x="4581525" y="2000250"/>
          <a:ext cx="10287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28700" cy="981075"/>
    <xdr:sp fLocksText="0">
      <xdr:nvSpPr>
        <xdr:cNvPr id="89" name="Text Box 1"/>
        <xdr:cNvSpPr txBox="1">
          <a:spLocks noChangeArrowheads="1"/>
        </xdr:cNvSpPr>
      </xdr:nvSpPr>
      <xdr:spPr>
        <a:xfrm>
          <a:off x="4581525" y="2000250"/>
          <a:ext cx="10287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28700" cy="981075"/>
    <xdr:sp fLocksText="0">
      <xdr:nvSpPr>
        <xdr:cNvPr id="90" name="Text Box 2"/>
        <xdr:cNvSpPr txBox="1">
          <a:spLocks noChangeArrowheads="1"/>
        </xdr:cNvSpPr>
      </xdr:nvSpPr>
      <xdr:spPr>
        <a:xfrm>
          <a:off x="4581525" y="2000250"/>
          <a:ext cx="10287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19175" cy="981075"/>
    <xdr:sp fLocksText="0">
      <xdr:nvSpPr>
        <xdr:cNvPr id="91" name="Text Box 1"/>
        <xdr:cNvSpPr txBox="1">
          <a:spLocks noChangeArrowheads="1"/>
        </xdr:cNvSpPr>
      </xdr:nvSpPr>
      <xdr:spPr>
        <a:xfrm>
          <a:off x="4581525" y="2000250"/>
          <a:ext cx="10191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19175" cy="981075"/>
    <xdr:sp fLocksText="0">
      <xdr:nvSpPr>
        <xdr:cNvPr id="92" name="Text Box 2"/>
        <xdr:cNvSpPr txBox="1">
          <a:spLocks noChangeArrowheads="1"/>
        </xdr:cNvSpPr>
      </xdr:nvSpPr>
      <xdr:spPr>
        <a:xfrm>
          <a:off x="4581525" y="2000250"/>
          <a:ext cx="10191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19175" cy="981075"/>
    <xdr:sp fLocksText="0">
      <xdr:nvSpPr>
        <xdr:cNvPr id="93" name="Text Box 1"/>
        <xdr:cNvSpPr txBox="1">
          <a:spLocks noChangeArrowheads="1"/>
        </xdr:cNvSpPr>
      </xdr:nvSpPr>
      <xdr:spPr>
        <a:xfrm>
          <a:off x="4581525" y="2000250"/>
          <a:ext cx="10191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19175" cy="981075"/>
    <xdr:sp fLocksText="0">
      <xdr:nvSpPr>
        <xdr:cNvPr id="94" name="Text Box 2"/>
        <xdr:cNvSpPr txBox="1">
          <a:spLocks noChangeArrowheads="1"/>
        </xdr:cNvSpPr>
      </xdr:nvSpPr>
      <xdr:spPr>
        <a:xfrm>
          <a:off x="4581525" y="2000250"/>
          <a:ext cx="10191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19175" cy="981075"/>
    <xdr:sp fLocksText="0">
      <xdr:nvSpPr>
        <xdr:cNvPr id="95" name="Text Box 1"/>
        <xdr:cNvSpPr txBox="1">
          <a:spLocks noChangeArrowheads="1"/>
        </xdr:cNvSpPr>
      </xdr:nvSpPr>
      <xdr:spPr>
        <a:xfrm>
          <a:off x="4581525" y="2000250"/>
          <a:ext cx="10191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19175" cy="981075"/>
    <xdr:sp fLocksText="0">
      <xdr:nvSpPr>
        <xdr:cNvPr id="96" name="Text Box 2"/>
        <xdr:cNvSpPr txBox="1">
          <a:spLocks noChangeArrowheads="1"/>
        </xdr:cNvSpPr>
      </xdr:nvSpPr>
      <xdr:spPr>
        <a:xfrm>
          <a:off x="4581525" y="2000250"/>
          <a:ext cx="10191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28700" cy="981075"/>
    <xdr:sp fLocksText="0">
      <xdr:nvSpPr>
        <xdr:cNvPr id="97" name="Text Box 1"/>
        <xdr:cNvSpPr txBox="1">
          <a:spLocks noChangeArrowheads="1"/>
        </xdr:cNvSpPr>
      </xdr:nvSpPr>
      <xdr:spPr>
        <a:xfrm>
          <a:off x="4581525" y="2000250"/>
          <a:ext cx="10287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28700" cy="981075"/>
    <xdr:sp fLocksText="0">
      <xdr:nvSpPr>
        <xdr:cNvPr id="98" name="Text Box 2"/>
        <xdr:cNvSpPr txBox="1">
          <a:spLocks noChangeArrowheads="1"/>
        </xdr:cNvSpPr>
      </xdr:nvSpPr>
      <xdr:spPr>
        <a:xfrm>
          <a:off x="4581525" y="2000250"/>
          <a:ext cx="10287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28700" cy="981075"/>
    <xdr:sp fLocksText="0">
      <xdr:nvSpPr>
        <xdr:cNvPr id="99" name="Text Box 1"/>
        <xdr:cNvSpPr txBox="1">
          <a:spLocks noChangeArrowheads="1"/>
        </xdr:cNvSpPr>
      </xdr:nvSpPr>
      <xdr:spPr>
        <a:xfrm>
          <a:off x="4581525" y="2000250"/>
          <a:ext cx="10287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28700" cy="981075"/>
    <xdr:sp fLocksText="0">
      <xdr:nvSpPr>
        <xdr:cNvPr id="100" name="Text Box 2"/>
        <xdr:cNvSpPr txBox="1">
          <a:spLocks noChangeArrowheads="1"/>
        </xdr:cNvSpPr>
      </xdr:nvSpPr>
      <xdr:spPr>
        <a:xfrm>
          <a:off x="4581525" y="2000250"/>
          <a:ext cx="10287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28700" cy="981075"/>
    <xdr:sp fLocksText="0">
      <xdr:nvSpPr>
        <xdr:cNvPr id="101" name="Text Box 1"/>
        <xdr:cNvSpPr txBox="1">
          <a:spLocks noChangeArrowheads="1"/>
        </xdr:cNvSpPr>
      </xdr:nvSpPr>
      <xdr:spPr>
        <a:xfrm>
          <a:off x="4581525" y="2000250"/>
          <a:ext cx="10287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28700" cy="981075"/>
    <xdr:sp fLocksText="0">
      <xdr:nvSpPr>
        <xdr:cNvPr id="102" name="Text Box 2"/>
        <xdr:cNvSpPr txBox="1">
          <a:spLocks noChangeArrowheads="1"/>
        </xdr:cNvSpPr>
      </xdr:nvSpPr>
      <xdr:spPr>
        <a:xfrm>
          <a:off x="4581525" y="2000250"/>
          <a:ext cx="10287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19175" cy="981075"/>
    <xdr:sp fLocksText="0">
      <xdr:nvSpPr>
        <xdr:cNvPr id="103" name="Text Box 1"/>
        <xdr:cNvSpPr txBox="1">
          <a:spLocks noChangeArrowheads="1"/>
        </xdr:cNvSpPr>
      </xdr:nvSpPr>
      <xdr:spPr>
        <a:xfrm>
          <a:off x="4581525" y="2000250"/>
          <a:ext cx="10191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19175" cy="981075"/>
    <xdr:sp fLocksText="0">
      <xdr:nvSpPr>
        <xdr:cNvPr id="104" name="Text Box 2"/>
        <xdr:cNvSpPr txBox="1">
          <a:spLocks noChangeArrowheads="1"/>
        </xdr:cNvSpPr>
      </xdr:nvSpPr>
      <xdr:spPr>
        <a:xfrm>
          <a:off x="4581525" y="2000250"/>
          <a:ext cx="10191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19175" cy="981075"/>
    <xdr:sp fLocksText="0">
      <xdr:nvSpPr>
        <xdr:cNvPr id="105" name="Text Box 1"/>
        <xdr:cNvSpPr txBox="1">
          <a:spLocks noChangeArrowheads="1"/>
        </xdr:cNvSpPr>
      </xdr:nvSpPr>
      <xdr:spPr>
        <a:xfrm>
          <a:off x="4581525" y="2000250"/>
          <a:ext cx="10191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19175" cy="981075"/>
    <xdr:sp fLocksText="0">
      <xdr:nvSpPr>
        <xdr:cNvPr id="106" name="Text Box 2"/>
        <xdr:cNvSpPr txBox="1">
          <a:spLocks noChangeArrowheads="1"/>
        </xdr:cNvSpPr>
      </xdr:nvSpPr>
      <xdr:spPr>
        <a:xfrm>
          <a:off x="4581525" y="2000250"/>
          <a:ext cx="10191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19175" cy="981075"/>
    <xdr:sp fLocksText="0">
      <xdr:nvSpPr>
        <xdr:cNvPr id="107" name="Text Box 1"/>
        <xdr:cNvSpPr txBox="1">
          <a:spLocks noChangeArrowheads="1"/>
        </xdr:cNvSpPr>
      </xdr:nvSpPr>
      <xdr:spPr>
        <a:xfrm>
          <a:off x="4581525" y="2000250"/>
          <a:ext cx="10191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019175" cy="981075"/>
    <xdr:sp fLocksText="0">
      <xdr:nvSpPr>
        <xdr:cNvPr id="108" name="Text Box 2"/>
        <xdr:cNvSpPr txBox="1">
          <a:spLocks noChangeArrowheads="1"/>
        </xdr:cNvSpPr>
      </xdr:nvSpPr>
      <xdr:spPr>
        <a:xfrm>
          <a:off x="4581525" y="2000250"/>
          <a:ext cx="10191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09" name="Text Box 1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10" name="Text Box 2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11" name="Text Box 1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12" name="Text Box 2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13" name="Text Box 1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14" name="Text Box 2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15" name="Text Box 1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16" name="Text Box 2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17" name="Text Box 1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18" name="Text Box 2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19" name="Text Box 1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20" name="Text Box 2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21" name="Text Box 1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22" name="Text Box 2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23" name="Text Box 1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24" name="Text Box 2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25" name="Text Box 1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26" name="Text Box 2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27" name="Text Box 1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28" name="Text Box 2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29" name="Text Box 1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30" name="Text Box 2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31" name="Text Box 1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32" name="Text Box 2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33" name="Text Box 1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34" name="Text Box 2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35" name="Text Box 1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36" name="Text Box 2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37" name="Text Box 1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38" name="Text Box 2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39" name="Text Box 1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40" name="Text Box 2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41" name="Text Box 1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42" name="Text Box 2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43" name="Text Box 1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66775" cy="981075"/>
    <xdr:sp fLocksText="0">
      <xdr:nvSpPr>
        <xdr:cNvPr id="144" name="Text Box 2"/>
        <xdr:cNvSpPr txBox="1">
          <a:spLocks noChangeArrowheads="1"/>
        </xdr:cNvSpPr>
      </xdr:nvSpPr>
      <xdr:spPr>
        <a:xfrm>
          <a:off x="5534025" y="2000250"/>
          <a:ext cx="8667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D98"/>
  <sheetViews>
    <sheetView tabSelected="1" zoomScale="80" zoomScaleNormal="80" zoomScalePageLayoutView="0" workbookViewId="0" topLeftCell="A56">
      <selection activeCell="F15" sqref="F15"/>
    </sheetView>
  </sheetViews>
  <sheetFormatPr defaultColWidth="9.140625" defaultRowHeight="15"/>
  <cols>
    <col min="1" max="1" width="8.140625" style="140" customWidth="1"/>
    <col min="2" max="2" width="42.8515625" style="110" customWidth="1"/>
    <col min="3" max="3" width="11.00390625" style="110" hidden="1" customWidth="1"/>
    <col min="4" max="4" width="16.57421875" style="104" hidden="1" customWidth="1"/>
    <col min="5" max="5" width="17.7109375" style="137" customWidth="1"/>
    <col min="6" max="6" width="14.28125" style="137" customWidth="1"/>
    <col min="7" max="7" width="13.7109375" style="138" customWidth="1"/>
    <col min="8" max="8" width="6.421875" style="139" hidden="1" customWidth="1"/>
    <col min="9" max="22" width="5.8515625" style="110" hidden="1" customWidth="1"/>
    <col min="23" max="23" width="6.28125" style="110" hidden="1" customWidth="1"/>
    <col min="24" max="24" width="6.140625" style="110" hidden="1" customWidth="1"/>
    <col min="25" max="28" width="6.421875" style="110" hidden="1" customWidth="1"/>
    <col min="29" max="30" width="6.140625" style="110" hidden="1" customWidth="1"/>
    <col min="31" max="31" width="6.28125" style="110" hidden="1" customWidth="1"/>
    <col min="32" max="32" width="6.140625" style="110" hidden="1" customWidth="1"/>
    <col min="33" max="35" width="5.7109375" style="110" hidden="1" customWidth="1"/>
    <col min="36" max="36" width="9.57421875" style="110" hidden="1" customWidth="1"/>
    <col min="37" max="38" width="5.7109375" style="110" hidden="1" customWidth="1"/>
    <col min="39" max="42" width="5.7109375" style="6" hidden="1" customWidth="1"/>
    <col min="43" max="43" width="7.57421875" style="110" customWidth="1"/>
    <col min="44" max="44" width="12.140625" style="110" customWidth="1"/>
    <col min="45" max="45" width="8.421875" style="110" customWidth="1"/>
    <col min="46" max="46" width="8.57421875" style="110" customWidth="1"/>
    <col min="47" max="47" width="7.7109375" style="110" customWidth="1"/>
    <col min="48" max="16384" width="9.140625" style="110" customWidth="1"/>
  </cols>
  <sheetData>
    <row r="1" spans="1:44" s="104" customFormat="1" ht="15.75">
      <c r="A1" s="150" t="s">
        <v>99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4"/>
      <c r="AN1" s="4"/>
      <c r="AO1" s="4"/>
      <c r="AP1" s="4"/>
      <c r="AQ1" s="5"/>
      <c r="AR1" s="5"/>
    </row>
    <row r="2" spans="1:44" s="106" customFormat="1" ht="30" customHeight="1">
      <c r="A2" s="141" t="s">
        <v>63</v>
      </c>
      <c r="B2" s="142"/>
      <c r="C2" s="142"/>
      <c r="D2" s="142"/>
      <c r="E2" s="142"/>
      <c r="F2" s="142"/>
      <c r="G2" s="142"/>
      <c r="H2" s="105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5"/>
      <c r="AN2" s="5"/>
      <c r="AO2" s="5"/>
      <c r="AP2" s="5"/>
      <c r="AQ2" s="105"/>
      <c r="AR2" s="105"/>
    </row>
    <row r="3" spans="1:35" ht="21" customHeight="1">
      <c r="A3" s="146" t="s">
        <v>101</v>
      </c>
      <c r="B3" s="146"/>
      <c r="C3" s="146"/>
      <c r="D3" s="146"/>
      <c r="E3" s="146"/>
      <c r="F3" s="146"/>
      <c r="G3" s="146"/>
      <c r="H3" s="105"/>
      <c r="I3" s="107"/>
      <c r="J3" s="108"/>
      <c r="K3" s="109"/>
      <c r="L3" s="108"/>
      <c r="M3" s="109"/>
      <c r="O3" s="111" t="s">
        <v>0</v>
      </c>
      <c r="P3" s="108"/>
      <c r="Q3" s="109"/>
      <c r="S3" s="109"/>
      <c r="U3" s="109"/>
      <c r="W3" s="109"/>
      <c r="Y3" s="109"/>
      <c r="AA3" s="109"/>
      <c r="AC3" s="109"/>
      <c r="AE3" s="109"/>
      <c r="AG3" s="109"/>
      <c r="AI3" s="109"/>
    </row>
    <row r="4" spans="1:35" ht="12.75" customHeight="1">
      <c r="A4" s="112"/>
      <c r="B4" s="113"/>
      <c r="C4" s="114"/>
      <c r="E4" s="115"/>
      <c r="F4" s="115"/>
      <c r="G4" s="116"/>
      <c r="H4" s="105"/>
      <c r="I4" s="107"/>
      <c r="J4" s="108"/>
      <c r="K4" s="109"/>
      <c r="L4" s="108"/>
      <c r="M4" s="109"/>
      <c r="O4" s="111"/>
      <c r="P4" s="108"/>
      <c r="Q4" s="109"/>
      <c r="S4" s="109"/>
      <c r="U4" s="109"/>
      <c r="W4" s="109"/>
      <c r="Y4" s="109"/>
      <c r="AA4" s="109"/>
      <c r="AC4" s="109"/>
      <c r="AE4" s="109"/>
      <c r="AG4" s="109"/>
      <c r="AI4" s="109"/>
    </row>
    <row r="5" spans="1:35" ht="1.5" customHeight="1">
      <c r="A5" s="112"/>
      <c r="B5" s="113"/>
      <c r="C5" s="114"/>
      <c r="E5" s="115"/>
      <c r="F5" s="115"/>
      <c r="G5" s="116"/>
      <c r="H5" s="105"/>
      <c r="I5" s="107"/>
      <c r="J5" s="108"/>
      <c r="K5" s="109"/>
      <c r="L5" s="108"/>
      <c r="M5" s="109"/>
      <c r="O5" s="111"/>
      <c r="P5" s="108"/>
      <c r="Q5" s="109"/>
      <c r="S5" s="109"/>
      <c r="U5" s="109"/>
      <c r="W5" s="109"/>
      <c r="Y5" s="109"/>
      <c r="AA5" s="109"/>
      <c r="AC5" s="109"/>
      <c r="AE5" s="109"/>
      <c r="AG5" s="109"/>
      <c r="AI5" s="109"/>
    </row>
    <row r="6" spans="1:35" ht="12.75" customHeight="1" hidden="1">
      <c r="A6" s="112"/>
      <c r="B6" s="113"/>
      <c r="C6" s="114"/>
      <c r="E6" s="115"/>
      <c r="F6" s="115"/>
      <c r="G6" s="116"/>
      <c r="H6" s="105"/>
      <c r="I6" s="107"/>
      <c r="J6" s="108"/>
      <c r="K6" s="109"/>
      <c r="L6" s="108"/>
      <c r="M6" s="109"/>
      <c r="O6" s="111"/>
      <c r="P6" s="108"/>
      <c r="Q6" s="109"/>
      <c r="S6" s="109"/>
      <c r="U6" s="109"/>
      <c r="W6" s="109"/>
      <c r="Y6" s="109"/>
      <c r="AA6" s="109"/>
      <c r="AC6" s="109"/>
      <c r="AE6" s="109"/>
      <c r="AG6" s="109"/>
      <c r="AI6" s="109"/>
    </row>
    <row r="7" spans="1:44" s="1" customFormat="1" ht="18" customHeight="1">
      <c r="A7" s="152" t="s">
        <v>102</v>
      </c>
      <c r="B7" s="153" t="s">
        <v>1</v>
      </c>
      <c r="C7" s="154" t="s">
        <v>2</v>
      </c>
      <c r="D7" s="154" t="s">
        <v>3</v>
      </c>
      <c r="E7" s="144" t="s">
        <v>74</v>
      </c>
      <c r="F7" s="154" t="s">
        <v>103</v>
      </c>
      <c r="G7" s="155"/>
      <c r="H7" s="7"/>
      <c r="I7" s="147" t="s">
        <v>4</v>
      </c>
      <c r="J7" s="148"/>
      <c r="K7" s="147" t="s">
        <v>5</v>
      </c>
      <c r="L7" s="148"/>
      <c r="M7" s="147" t="s">
        <v>6</v>
      </c>
      <c r="N7" s="148"/>
      <c r="O7" s="147" t="s">
        <v>7</v>
      </c>
      <c r="P7" s="148"/>
      <c r="Q7" s="147" t="s">
        <v>8</v>
      </c>
      <c r="R7" s="148"/>
      <c r="S7" s="147" t="s">
        <v>9</v>
      </c>
      <c r="T7" s="148"/>
      <c r="U7" s="147" t="s">
        <v>10</v>
      </c>
      <c r="V7" s="148"/>
      <c r="W7" s="147" t="s">
        <v>11</v>
      </c>
      <c r="X7" s="148"/>
      <c r="Y7" s="147" t="s">
        <v>12</v>
      </c>
      <c r="Z7" s="148"/>
      <c r="AA7" s="147" t="s">
        <v>13</v>
      </c>
      <c r="AB7" s="148"/>
      <c r="AC7" s="147" t="s">
        <v>14</v>
      </c>
      <c r="AD7" s="148"/>
      <c r="AE7" s="147" t="s">
        <v>15</v>
      </c>
      <c r="AF7" s="148"/>
      <c r="AG7" s="147" t="s">
        <v>16</v>
      </c>
      <c r="AH7" s="148"/>
      <c r="AI7" s="147" t="s">
        <v>17</v>
      </c>
      <c r="AJ7" s="148"/>
      <c r="AK7" s="147" t="s">
        <v>18</v>
      </c>
      <c r="AL7" s="148"/>
      <c r="AM7" s="147" t="s">
        <v>44</v>
      </c>
      <c r="AN7" s="148"/>
      <c r="AO7" s="147" t="s">
        <v>45</v>
      </c>
      <c r="AP7" s="148"/>
      <c r="AQ7" s="8"/>
      <c r="AR7" s="8"/>
    </row>
    <row r="8" spans="1:44" s="2" customFormat="1" ht="18" customHeight="1">
      <c r="A8" s="152"/>
      <c r="B8" s="153"/>
      <c r="C8" s="154"/>
      <c r="D8" s="154"/>
      <c r="E8" s="149"/>
      <c r="F8" s="144" t="s">
        <v>104</v>
      </c>
      <c r="G8" s="144" t="s">
        <v>105</v>
      </c>
      <c r="H8" s="144"/>
      <c r="I8" s="144" t="s">
        <v>19</v>
      </c>
      <c r="J8" s="144" t="s">
        <v>20</v>
      </c>
      <c r="K8" s="144" t="s">
        <v>19</v>
      </c>
      <c r="L8" s="144" t="s">
        <v>20</v>
      </c>
      <c r="M8" s="144" t="s">
        <v>19</v>
      </c>
      <c r="N8" s="144" t="s">
        <v>20</v>
      </c>
      <c r="O8" s="144" t="s">
        <v>19</v>
      </c>
      <c r="P8" s="144" t="s">
        <v>20</v>
      </c>
      <c r="Q8" s="144" t="s">
        <v>19</v>
      </c>
      <c r="R8" s="144" t="s">
        <v>20</v>
      </c>
      <c r="S8" s="144" t="s">
        <v>19</v>
      </c>
      <c r="T8" s="144" t="s">
        <v>20</v>
      </c>
      <c r="U8" s="144" t="s">
        <v>19</v>
      </c>
      <c r="V8" s="144" t="s">
        <v>20</v>
      </c>
      <c r="W8" s="144" t="s">
        <v>19</v>
      </c>
      <c r="X8" s="144" t="s">
        <v>20</v>
      </c>
      <c r="Y8" s="144" t="s">
        <v>19</v>
      </c>
      <c r="Z8" s="144" t="s">
        <v>20</v>
      </c>
      <c r="AA8" s="144" t="s">
        <v>19</v>
      </c>
      <c r="AB8" s="144" t="s">
        <v>20</v>
      </c>
      <c r="AC8" s="144" t="s">
        <v>19</v>
      </c>
      <c r="AD8" s="144" t="s">
        <v>20</v>
      </c>
      <c r="AE8" s="144" t="s">
        <v>19</v>
      </c>
      <c r="AF8" s="144" t="s">
        <v>20</v>
      </c>
      <c r="AG8" s="144" t="s">
        <v>19</v>
      </c>
      <c r="AH8" s="144" t="s">
        <v>20</v>
      </c>
      <c r="AI8" s="144" t="s">
        <v>19</v>
      </c>
      <c r="AJ8" s="144" t="s">
        <v>20</v>
      </c>
      <c r="AK8" s="144" t="s">
        <v>19</v>
      </c>
      <c r="AL8" s="144" t="s">
        <v>20</v>
      </c>
      <c r="AM8" s="144" t="s">
        <v>19</v>
      </c>
      <c r="AN8" s="144" t="s">
        <v>20</v>
      </c>
      <c r="AO8" s="144" t="s">
        <v>19</v>
      </c>
      <c r="AP8" s="144" t="s">
        <v>20</v>
      </c>
      <c r="AQ8" s="9"/>
      <c r="AR8" s="35"/>
    </row>
    <row r="9" spans="1:56" s="3" customFormat="1" ht="15" customHeight="1">
      <c r="A9" s="152"/>
      <c r="B9" s="153"/>
      <c r="C9" s="154"/>
      <c r="D9" s="154"/>
      <c r="E9" s="145"/>
      <c r="F9" s="156"/>
      <c r="G9" s="156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s="3" customFormat="1" ht="25.5" customHeight="1">
      <c r="A10" s="68"/>
      <c r="B10" s="69" t="s">
        <v>100</v>
      </c>
      <c r="C10" s="67"/>
      <c r="D10" s="67"/>
      <c r="E10" s="117">
        <f>E11+E20+E33+E55+E60+E62+E65+E66</f>
        <v>995409.341</v>
      </c>
      <c r="F10" s="117">
        <f>F11+F20+F33+F55+F60+F62+F65+F66</f>
        <v>671936.341</v>
      </c>
      <c r="G10" s="117">
        <f>G11+G20+G33+G55+G60+G62+G65+G66</f>
        <v>323473</v>
      </c>
      <c r="H10" s="118">
        <f aca="true" t="shared" si="0" ref="H10:AP10">H11+H20+H33+H55+H60+H62</f>
        <v>0</v>
      </c>
      <c r="I10" s="118">
        <f t="shared" si="0"/>
        <v>0</v>
      </c>
      <c r="J10" s="118">
        <f t="shared" si="0"/>
        <v>0</v>
      </c>
      <c r="K10" s="118">
        <f t="shared" si="0"/>
        <v>500</v>
      </c>
      <c r="L10" s="118">
        <f t="shared" si="0"/>
        <v>0</v>
      </c>
      <c r="M10" s="118">
        <f t="shared" si="0"/>
        <v>50700</v>
      </c>
      <c r="N10" s="118">
        <f t="shared" si="0"/>
        <v>40135.4</v>
      </c>
      <c r="O10" s="118">
        <f t="shared" si="0"/>
        <v>53439</v>
      </c>
      <c r="P10" s="118">
        <f t="shared" si="0"/>
        <v>36103.6</v>
      </c>
      <c r="Q10" s="118">
        <f t="shared" si="0"/>
        <v>26574</v>
      </c>
      <c r="R10" s="118">
        <f t="shared" si="0"/>
        <v>15472.829999999998</v>
      </c>
      <c r="S10" s="118">
        <f t="shared" si="0"/>
        <v>13196</v>
      </c>
      <c r="T10" s="118">
        <f t="shared" si="0"/>
        <v>15660.42</v>
      </c>
      <c r="U10" s="118">
        <f t="shared" si="0"/>
        <v>20213</v>
      </c>
      <c r="V10" s="118">
        <f t="shared" si="0"/>
        <v>32201.089</v>
      </c>
      <c r="W10" s="118">
        <f t="shared" si="0"/>
        <v>12472</v>
      </c>
      <c r="X10" s="118">
        <f t="shared" si="0"/>
        <v>7063.523</v>
      </c>
      <c r="Y10" s="118">
        <f t="shared" si="0"/>
        <v>41140.5</v>
      </c>
      <c r="Z10" s="118">
        <f t="shared" si="0"/>
        <v>36211.248999999996</v>
      </c>
      <c r="AA10" s="118" t="e">
        <f t="shared" si="0"/>
        <v>#REF!</v>
      </c>
      <c r="AB10" s="118" t="e">
        <f t="shared" si="0"/>
        <v>#REF!</v>
      </c>
      <c r="AC10" s="118" t="e">
        <f t="shared" si="0"/>
        <v>#REF!</v>
      </c>
      <c r="AD10" s="118" t="e">
        <f t="shared" si="0"/>
        <v>#REF!</v>
      </c>
      <c r="AE10" s="118" t="e">
        <f t="shared" si="0"/>
        <v>#REF!</v>
      </c>
      <c r="AF10" s="118" t="e">
        <f t="shared" si="0"/>
        <v>#REF!</v>
      </c>
      <c r="AG10" s="118" t="e">
        <f t="shared" si="0"/>
        <v>#REF!</v>
      </c>
      <c r="AH10" s="118" t="e">
        <f t="shared" si="0"/>
        <v>#REF!</v>
      </c>
      <c r="AI10" s="118" t="e">
        <f t="shared" si="0"/>
        <v>#REF!</v>
      </c>
      <c r="AJ10" s="118" t="e">
        <f t="shared" si="0"/>
        <v>#REF!</v>
      </c>
      <c r="AK10" s="118" t="e">
        <f t="shared" si="0"/>
        <v>#REF!</v>
      </c>
      <c r="AL10" s="118" t="e">
        <f t="shared" si="0"/>
        <v>#REF!</v>
      </c>
      <c r="AM10" s="118">
        <f t="shared" si="0"/>
        <v>22290</v>
      </c>
      <c r="AN10" s="118">
        <f t="shared" si="0"/>
        <v>0</v>
      </c>
      <c r="AO10" s="118">
        <f t="shared" si="0"/>
        <v>0</v>
      </c>
      <c r="AP10" s="118">
        <f t="shared" si="0"/>
        <v>0</v>
      </c>
      <c r="AQ10" s="1"/>
      <c r="AR10" s="102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s="31" customFormat="1" ht="40.5" customHeight="1">
      <c r="A11" s="68" t="s">
        <v>48</v>
      </c>
      <c r="B11" s="70" t="s">
        <v>49</v>
      </c>
      <c r="C11" s="71"/>
      <c r="D11" s="64"/>
      <c r="E11" s="65">
        <f>E12+E15+E16+E17+E18+E19</f>
        <v>16898.9</v>
      </c>
      <c r="F11" s="65">
        <f>F12+F15+F16+F17+F18+F19</f>
        <v>16425.9</v>
      </c>
      <c r="G11" s="65">
        <f>G12+G15+G16+G17+G18+G19</f>
        <v>473</v>
      </c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"/>
      <c r="AR11" s="102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s="33" customFormat="1" ht="38.25" customHeight="1">
      <c r="A12" s="72">
        <v>1</v>
      </c>
      <c r="B12" s="73" t="s">
        <v>82</v>
      </c>
      <c r="C12" s="71"/>
      <c r="D12" s="74" t="e">
        <f>#REF!</f>
        <v>#REF!</v>
      </c>
      <c r="E12" s="100">
        <v>9498.9</v>
      </c>
      <c r="F12" s="100">
        <v>9025.9</v>
      </c>
      <c r="G12" s="100">
        <v>473</v>
      </c>
      <c r="H12" s="13">
        <f aca="true" t="shared" si="1" ref="H12:AB12">SUM(H13:H14)</f>
        <v>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Q12" s="13">
        <f t="shared" si="1"/>
        <v>0</v>
      </c>
      <c r="R12" s="13">
        <f t="shared" si="1"/>
        <v>0</v>
      </c>
      <c r="S12" s="13">
        <f t="shared" si="1"/>
        <v>0</v>
      </c>
      <c r="T12" s="13">
        <f t="shared" si="1"/>
        <v>0</v>
      </c>
      <c r="U12" s="13">
        <f t="shared" si="1"/>
        <v>0</v>
      </c>
      <c r="V12" s="13">
        <f t="shared" si="1"/>
        <v>0</v>
      </c>
      <c r="W12" s="13">
        <f t="shared" si="1"/>
        <v>0</v>
      </c>
      <c r="X12" s="13">
        <f t="shared" si="1"/>
        <v>0</v>
      </c>
      <c r="Y12" s="13">
        <f t="shared" si="1"/>
        <v>0</v>
      </c>
      <c r="Z12" s="13">
        <f t="shared" si="1"/>
        <v>0</v>
      </c>
      <c r="AA12" s="13">
        <f t="shared" si="1"/>
        <v>2928.88</v>
      </c>
      <c r="AB12" s="13">
        <f t="shared" si="1"/>
        <v>2928.88</v>
      </c>
      <c r="AC12" s="13">
        <f aca="true" t="shared" si="2" ref="AC12:AJ12">SUM(AC13:AC14)</f>
        <v>1000</v>
      </c>
      <c r="AD12" s="13">
        <f t="shared" si="2"/>
        <v>1000</v>
      </c>
      <c r="AE12" s="13">
        <f t="shared" si="2"/>
        <v>2000</v>
      </c>
      <c r="AF12" s="13">
        <f t="shared" si="2"/>
        <v>2000</v>
      </c>
      <c r="AG12" s="13">
        <f t="shared" si="2"/>
        <v>1800</v>
      </c>
      <c r="AH12" s="13">
        <f t="shared" si="2"/>
        <v>1800</v>
      </c>
      <c r="AI12" s="13">
        <f t="shared" si="2"/>
        <v>1297</v>
      </c>
      <c r="AJ12" s="14">
        <f t="shared" si="2"/>
        <v>1284.81</v>
      </c>
      <c r="AK12" s="13">
        <v>0</v>
      </c>
      <c r="AL12" s="13"/>
      <c r="AM12" s="13" t="s">
        <v>47</v>
      </c>
      <c r="AN12" s="13"/>
      <c r="AO12" s="13"/>
      <c r="AP12" s="13"/>
      <c r="AQ12" s="1"/>
      <c r="AR12" s="102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s="119" customFormat="1" ht="27" customHeight="1" hidden="1">
      <c r="A13" s="75"/>
      <c r="B13" s="76" t="s">
        <v>23</v>
      </c>
      <c r="C13" s="143" t="s">
        <v>43</v>
      </c>
      <c r="D13" s="79" t="e">
        <f>#REF!-E13</f>
        <v>#REF!</v>
      </c>
      <c r="E13" s="79">
        <f>AA13+AC13+AE13+AG13+AI13</f>
        <v>5528.88</v>
      </c>
      <c r="F13" s="79"/>
      <c r="G13" s="100">
        <v>473</v>
      </c>
      <c r="H13" s="17"/>
      <c r="I13" s="16"/>
      <c r="J13" s="16"/>
      <c r="K13" s="16"/>
      <c r="L13" s="16"/>
      <c r="M13" s="16"/>
      <c r="N13" s="20"/>
      <c r="O13" s="16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>
        <v>2928.88</v>
      </c>
      <c r="AB13" s="15">
        <f>AA13</f>
        <v>2928.88</v>
      </c>
      <c r="AC13" s="15">
        <v>1000</v>
      </c>
      <c r="AD13" s="15">
        <f>AC13</f>
        <v>1000</v>
      </c>
      <c r="AE13" s="15">
        <v>1000</v>
      </c>
      <c r="AF13" s="15">
        <v>1000</v>
      </c>
      <c r="AG13" s="15">
        <v>600</v>
      </c>
      <c r="AH13" s="15">
        <v>600</v>
      </c>
      <c r="AI13" s="15">
        <v>0</v>
      </c>
      <c r="AJ13" s="15"/>
      <c r="AK13" s="15">
        <v>0</v>
      </c>
      <c r="AL13" s="15"/>
      <c r="AM13" s="15"/>
      <c r="AN13" s="15"/>
      <c r="AO13" s="15"/>
      <c r="AP13" s="15"/>
      <c r="AQ13" s="1"/>
      <c r="AR13" s="102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s="120" customFormat="1" ht="15.75" customHeight="1" hidden="1">
      <c r="A14" s="75"/>
      <c r="B14" s="80" t="s">
        <v>21</v>
      </c>
      <c r="C14" s="143"/>
      <c r="D14" s="81"/>
      <c r="E14" s="81">
        <f>AA14+AC14+AE14+AG14+AI14</f>
        <v>3497</v>
      </c>
      <c r="F14" s="81"/>
      <c r="G14" s="79"/>
      <c r="H14" s="18"/>
      <c r="I14" s="22"/>
      <c r="J14" s="22"/>
      <c r="K14" s="22"/>
      <c r="L14" s="22"/>
      <c r="M14" s="22"/>
      <c r="N14" s="23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>
        <v>0</v>
      </c>
      <c r="AD14" s="21"/>
      <c r="AE14" s="15">
        <v>1000</v>
      </c>
      <c r="AF14" s="15">
        <v>1000</v>
      </c>
      <c r="AG14" s="15">
        <v>1200</v>
      </c>
      <c r="AH14" s="15">
        <v>1200</v>
      </c>
      <c r="AI14" s="15">
        <v>1297</v>
      </c>
      <c r="AJ14" s="24">
        <v>1284.81</v>
      </c>
      <c r="AK14" s="15">
        <v>0</v>
      </c>
      <c r="AL14" s="15"/>
      <c r="AM14" s="15"/>
      <c r="AN14" s="15"/>
      <c r="AO14" s="15"/>
      <c r="AP14" s="15"/>
      <c r="AQ14" s="1"/>
      <c r="AR14" s="102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s="121" customFormat="1" ht="31.5">
      <c r="A15" s="72">
        <v>2</v>
      </c>
      <c r="B15" s="82" t="s">
        <v>89</v>
      </c>
      <c r="C15" s="75"/>
      <c r="D15" s="78">
        <v>3094</v>
      </c>
      <c r="E15" s="99">
        <v>1000</v>
      </c>
      <c r="F15" s="99">
        <v>1000</v>
      </c>
      <c r="G15" s="99"/>
      <c r="H15" s="26"/>
      <c r="I15" s="25"/>
      <c r="J15" s="25"/>
      <c r="K15" s="25"/>
      <c r="L15" s="25"/>
      <c r="M15" s="25"/>
      <c r="N15" s="27"/>
      <c r="O15" s="25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"/>
      <c r="AR15" s="102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s="121" customFormat="1" ht="31.5">
      <c r="A16" s="72">
        <v>3</v>
      </c>
      <c r="B16" s="82" t="s">
        <v>72</v>
      </c>
      <c r="C16" s="75"/>
      <c r="D16" s="78">
        <v>5218.000000000001</v>
      </c>
      <c r="E16" s="99">
        <v>2300</v>
      </c>
      <c r="F16" s="99">
        <v>2300</v>
      </c>
      <c r="G16" s="99"/>
      <c r="H16" s="26"/>
      <c r="I16" s="25"/>
      <c r="J16" s="25"/>
      <c r="K16" s="25"/>
      <c r="L16" s="25"/>
      <c r="M16" s="25"/>
      <c r="N16" s="27"/>
      <c r="O16" s="25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"/>
      <c r="AR16" s="102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s="121" customFormat="1" ht="31.5">
      <c r="A17" s="72">
        <v>4</v>
      </c>
      <c r="B17" s="83" t="s">
        <v>73</v>
      </c>
      <c r="C17" s="75"/>
      <c r="D17" s="78">
        <v>10000</v>
      </c>
      <c r="E17" s="99">
        <v>650</v>
      </c>
      <c r="F17" s="99">
        <v>650</v>
      </c>
      <c r="G17" s="99"/>
      <c r="H17" s="26"/>
      <c r="I17" s="25"/>
      <c r="J17" s="25"/>
      <c r="K17" s="25"/>
      <c r="L17" s="25"/>
      <c r="M17" s="25"/>
      <c r="N17" s="27"/>
      <c r="O17" s="25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"/>
      <c r="AR17" s="102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s="121" customFormat="1" ht="47.25">
      <c r="A18" s="72">
        <v>5</v>
      </c>
      <c r="B18" s="83" t="s">
        <v>65</v>
      </c>
      <c r="C18" s="75"/>
      <c r="D18" s="78">
        <v>6536.000001</v>
      </c>
      <c r="E18" s="99">
        <v>1150</v>
      </c>
      <c r="F18" s="99">
        <v>1150</v>
      </c>
      <c r="G18" s="99"/>
      <c r="H18" s="26"/>
      <c r="I18" s="25"/>
      <c r="J18" s="25"/>
      <c r="K18" s="25"/>
      <c r="L18" s="25"/>
      <c r="M18" s="25"/>
      <c r="N18" s="27"/>
      <c r="O18" s="25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"/>
      <c r="AR18" s="102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s="121" customFormat="1" ht="31.5">
      <c r="A19" s="72">
        <v>6</v>
      </c>
      <c r="B19" s="82" t="s">
        <v>64</v>
      </c>
      <c r="C19" s="75"/>
      <c r="D19" s="78">
        <v>4075.000001</v>
      </c>
      <c r="E19" s="99">
        <v>2300</v>
      </c>
      <c r="F19" s="99">
        <v>2300</v>
      </c>
      <c r="G19" s="99"/>
      <c r="H19" s="26"/>
      <c r="I19" s="25"/>
      <c r="J19" s="25"/>
      <c r="K19" s="25"/>
      <c r="L19" s="25"/>
      <c r="M19" s="25"/>
      <c r="N19" s="27"/>
      <c r="O19" s="25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"/>
      <c r="AR19" s="102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s="31" customFormat="1" ht="15.75" customHeight="1">
      <c r="A20" s="68" t="s">
        <v>22</v>
      </c>
      <c r="B20" s="70" t="s">
        <v>24</v>
      </c>
      <c r="C20" s="71"/>
      <c r="D20" s="64"/>
      <c r="E20" s="101">
        <f>E21+E22+E23+E24+E25+E26+E29+E30+E31+E32</f>
        <v>103561.7</v>
      </c>
      <c r="F20" s="101">
        <f>F21+F22+F23+F24+F25+F26+F29+F30+F31+F32</f>
        <v>103561.7</v>
      </c>
      <c r="G20" s="101">
        <f>G21+G22+G23+G24+G25+G26+G29+G30+G31+G32</f>
        <v>0</v>
      </c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f aca="true" t="shared" si="3" ref="S20:Z20">SUM(S21:S28)</f>
        <v>0</v>
      </c>
      <c r="T20" s="12">
        <f t="shared" si="3"/>
        <v>0</v>
      </c>
      <c r="U20" s="12">
        <f t="shared" si="3"/>
        <v>0</v>
      </c>
      <c r="V20" s="12">
        <f t="shared" si="3"/>
        <v>0</v>
      </c>
      <c r="W20" s="12">
        <f t="shared" si="3"/>
        <v>0</v>
      </c>
      <c r="X20" s="12">
        <f t="shared" si="3"/>
        <v>0</v>
      </c>
      <c r="Y20" s="12">
        <f t="shared" si="3"/>
        <v>1743</v>
      </c>
      <c r="Z20" s="12">
        <f t="shared" si="3"/>
        <v>1743</v>
      </c>
      <c r="AA20" s="12" t="e">
        <f>#REF!+#REF!+AA21+AA22+#REF!+AA23+AA24+AA25+AA28+#REF!</f>
        <v>#REF!</v>
      </c>
      <c r="AB20" s="12" t="e">
        <f>#REF!+#REF!+AB21+AB22+#REF!+AB23+AB24+AB25+AB28+#REF!</f>
        <v>#REF!</v>
      </c>
      <c r="AC20" s="12" t="e">
        <f>#REF!+#REF!+AC21+AC22+#REF!+AC23+AC24+AC25+AC28+#REF!</f>
        <v>#REF!</v>
      </c>
      <c r="AD20" s="12" t="e">
        <f>#REF!+#REF!+AD21+AD22+#REF!+AD23+AD24+AD25+AD28+#REF!</f>
        <v>#REF!</v>
      </c>
      <c r="AE20" s="12" t="e">
        <f>#REF!+#REF!+AE21+AE22+#REF!+AE23+AE24+AE25+AE28+#REF!+#REF!</f>
        <v>#REF!</v>
      </c>
      <c r="AF20" s="12" t="e">
        <f>#REF!+#REF!+AF21+AF22+#REF!+AF23+AF24+AF25+AF28+#REF!</f>
        <v>#REF!</v>
      </c>
      <c r="AG20" s="12" t="e">
        <f>#REF!+#REF!+AG21+AG22+#REF!+AG23+AG24+AG25+AG28+#REF!</f>
        <v>#REF!</v>
      </c>
      <c r="AH20" s="12" t="e">
        <f>#REF!+#REF!+AH21+AH22+#REF!+AH23+AH24+AH25+AH28+#REF!</f>
        <v>#REF!</v>
      </c>
      <c r="AI20" s="12" t="e">
        <f>#REF!+#REF!+AI21+AI22+#REF!+AI23+AI24+AI25+AI28+#REF!</f>
        <v>#REF!</v>
      </c>
      <c r="AJ20" s="12" t="e">
        <f>#REF!+#REF!+AJ21+AJ22+#REF!+AJ23+AJ24+AJ25+AJ28+#REF!</f>
        <v>#REF!</v>
      </c>
      <c r="AK20" s="12" t="e">
        <f>#REF!+#REF!+AK21+AK22+#REF!+AK23+AK24+AK25+AK28+#REF!</f>
        <v>#REF!</v>
      </c>
      <c r="AL20" s="12" t="e">
        <f>#REF!+#REF!+AL21+AL22+#REF!+AL23+AL24+AL25+AL28+#REF!</f>
        <v>#REF!</v>
      </c>
      <c r="AM20" s="12"/>
      <c r="AN20" s="12"/>
      <c r="AO20" s="12"/>
      <c r="AP20" s="12"/>
      <c r="AQ20" s="1"/>
      <c r="AR20" s="102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s="3" customFormat="1" ht="38.25" customHeight="1">
      <c r="A21" s="84">
        <v>1</v>
      </c>
      <c r="B21" s="82" t="s">
        <v>54</v>
      </c>
      <c r="C21" s="66"/>
      <c r="D21" s="85"/>
      <c r="E21" s="64">
        <v>743</v>
      </c>
      <c r="F21" s="64">
        <f>V21+X21+Z21+AB21+AD21</f>
        <v>743</v>
      </c>
      <c r="G21" s="64"/>
      <c r="H21" s="25"/>
      <c r="I21" s="25"/>
      <c r="J21" s="25"/>
      <c r="K21" s="25"/>
      <c r="L21" s="25"/>
      <c r="M21" s="25"/>
      <c r="N21" s="27"/>
      <c r="O21" s="25"/>
      <c r="P21" s="19"/>
      <c r="Q21" s="19"/>
      <c r="R21" s="19"/>
      <c r="S21" s="19"/>
      <c r="T21" s="19"/>
      <c r="U21" s="19"/>
      <c r="V21" s="19"/>
      <c r="W21" s="19"/>
      <c r="X21" s="19"/>
      <c r="Y21" s="19">
        <v>743</v>
      </c>
      <c r="Z21" s="19">
        <v>743</v>
      </c>
      <c r="AA21" s="19">
        <v>0</v>
      </c>
      <c r="AB21" s="19"/>
      <c r="AC21" s="19">
        <v>0</v>
      </c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"/>
      <c r="AR21" s="102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s="31" customFormat="1" ht="31.5">
      <c r="A22" s="84">
        <v>2</v>
      </c>
      <c r="B22" s="82" t="s">
        <v>81</v>
      </c>
      <c r="C22" s="71"/>
      <c r="D22" s="64"/>
      <c r="E22" s="64">
        <f>F22+G22</f>
        <v>516.7</v>
      </c>
      <c r="F22" s="64">
        <f>V22+X22+Z22+AB22+AD22</f>
        <v>516.7</v>
      </c>
      <c r="G22" s="64"/>
      <c r="H22" s="28"/>
      <c r="I22" s="28"/>
      <c r="J22" s="28"/>
      <c r="K22" s="28"/>
      <c r="L22" s="28"/>
      <c r="M22" s="28"/>
      <c r="N22" s="30"/>
      <c r="O22" s="28"/>
      <c r="P22" s="13"/>
      <c r="Q22" s="13"/>
      <c r="R22" s="13"/>
      <c r="S22" s="13"/>
      <c r="T22" s="13"/>
      <c r="U22" s="13"/>
      <c r="V22" s="13"/>
      <c r="W22" s="13"/>
      <c r="X22" s="19"/>
      <c r="Y22" s="13"/>
      <c r="Z22" s="13"/>
      <c r="AA22" s="13">
        <v>517</v>
      </c>
      <c r="AB22" s="13">
        <v>516.7</v>
      </c>
      <c r="AC22" s="13">
        <v>0</v>
      </c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"/>
      <c r="AR22" s="102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s="3" customFormat="1" ht="31.5">
      <c r="A23" s="84">
        <v>4</v>
      </c>
      <c r="B23" s="73" t="s">
        <v>53</v>
      </c>
      <c r="C23" s="66"/>
      <c r="D23" s="85"/>
      <c r="E23" s="85">
        <v>6975</v>
      </c>
      <c r="F23" s="85">
        <f>V23+X23+Z23+AB23+AD23</f>
        <v>6975</v>
      </c>
      <c r="G23" s="64"/>
      <c r="H23" s="25"/>
      <c r="I23" s="25"/>
      <c r="J23" s="25"/>
      <c r="K23" s="25"/>
      <c r="L23" s="25"/>
      <c r="M23" s="25"/>
      <c r="N23" s="27"/>
      <c r="O23" s="25"/>
      <c r="P23" s="19"/>
      <c r="Q23" s="19"/>
      <c r="R23" s="19"/>
      <c r="S23" s="19"/>
      <c r="T23" s="19"/>
      <c r="U23" s="19"/>
      <c r="V23" s="19"/>
      <c r="W23" s="19">
        <v>0</v>
      </c>
      <c r="X23" s="19"/>
      <c r="Y23" s="19">
        <v>1000</v>
      </c>
      <c r="Z23" s="19">
        <v>1000</v>
      </c>
      <c r="AA23" s="19">
        <v>3757</v>
      </c>
      <c r="AB23" s="19">
        <v>3757</v>
      </c>
      <c r="AC23" s="19">
        <v>2305</v>
      </c>
      <c r="AD23" s="19">
        <v>2218</v>
      </c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"/>
      <c r="AR23" s="102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s="31" customFormat="1" ht="47.25">
      <c r="A24" s="84">
        <v>5</v>
      </c>
      <c r="B24" s="82" t="s">
        <v>51</v>
      </c>
      <c r="C24" s="71"/>
      <c r="D24" s="64">
        <v>1400</v>
      </c>
      <c r="E24" s="64">
        <v>1400</v>
      </c>
      <c r="F24" s="64">
        <v>1400</v>
      </c>
      <c r="G24" s="64"/>
      <c r="H24" s="28"/>
      <c r="I24" s="28"/>
      <c r="J24" s="28"/>
      <c r="K24" s="28"/>
      <c r="L24" s="28"/>
      <c r="M24" s="28"/>
      <c r="N24" s="30"/>
      <c r="O24" s="28"/>
      <c r="P24" s="13"/>
      <c r="Q24" s="13"/>
      <c r="R24" s="13"/>
      <c r="S24" s="13"/>
      <c r="T24" s="13"/>
      <c r="U24" s="13"/>
      <c r="V24" s="13"/>
      <c r="W24" s="13"/>
      <c r="X24" s="19"/>
      <c r="Y24" s="13"/>
      <c r="Z24" s="13"/>
      <c r="AA24" s="13">
        <v>950</v>
      </c>
      <c r="AB24" s="13">
        <v>883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"/>
      <c r="AR24" s="102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s="31" customFormat="1" ht="31.5">
      <c r="A25" s="84">
        <v>6</v>
      </c>
      <c r="B25" s="82" t="s">
        <v>76</v>
      </c>
      <c r="C25" s="71"/>
      <c r="D25" s="64">
        <v>210</v>
      </c>
      <c r="E25" s="64">
        <v>210</v>
      </c>
      <c r="F25" s="64">
        <v>210</v>
      </c>
      <c r="G25" s="64"/>
      <c r="H25" s="28"/>
      <c r="I25" s="28"/>
      <c r="J25" s="28"/>
      <c r="K25" s="28"/>
      <c r="L25" s="28"/>
      <c r="M25" s="28"/>
      <c r="N25" s="30"/>
      <c r="O25" s="28"/>
      <c r="P25" s="13"/>
      <c r="Q25" s="13"/>
      <c r="R25" s="13"/>
      <c r="S25" s="13"/>
      <c r="T25" s="13"/>
      <c r="U25" s="13"/>
      <c r="V25" s="13"/>
      <c r="W25" s="13"/>
      <c r="X25" s="19"/>
      <c r="Y25" s="13"/>
      <c r="Z25" s="13"/>
      <c r="AA25" s="13">
        <v>193</v>
      </c>
      <c r="AB25" s="13">
        <v>192.2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"/>
      <c r="AR25" s="102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s="31" customFormat="1" ht="31.5">
      <c r="A26" s="84">
        <v>7</v>
      </c>
      <c r="B26" s="82" t="s">
        <v>55</v>
      </c>
      <c r="C26" s="71"/>
      <c r="D26" s="64">
        <v>1400</v>
      </c>
      <c r="E26" s="64">
        <f>AC26+AE26+AG26</f>
        <v>1400</v>
      </c>
      <c r="F26" s="64">
        <v>1400</v>
      </c>
      <c r="G26" s="64"/>
      <c r="H26" s="28"/>
      <c r="I26" s="28"/>
      <c r="J26" s="28"/>
      <c r="K26" s="28"/>
      <c r="L26" s="28"/>
      <c r="M26" s="28"/>
      <c r="N26" s="30"/>
      <c r="O26" s="28"/>
      <c r="P26" s="13"/>
      <c r="Q26" s="13"/>
      <c r="R26" s="13"/>
      <c r="S26" s="13"/>
      <c r="T26" s="13"/>
      <c r="U26" s="13"/>
      <c r="V26" s="13"/>
      <c r="W26" s="13"/>
      <c r="X26" s="19"/>
      <c r="Y26" s="13"/>
      <c r="Z26" s="13"/>
      <c r="AA26" s="13">
        <v>0</v>
      </c>
      <c r="AB26" s="13"/>
      <c r="AC26" s="13">
        <f>SUM(AC27:AC28)</f>
        <v>400</v>
      </c>
      <c r="AD26" s="13">
        <f>SUM(AD27:AD28)</f>
        <v>400</v>
      </c>
      <c r="AE26" s="13">
        <f>SUM(AE27:AE28)</f>
        <v>1000</v>
      </c>
      <c r="AF26" s="13">
        <f>SUM(AF27:AF28)</f>
        <v>998</v>
      </c>
      <c r="AG26" s="13">
        <v>0</v>
      </c>
      <c r="AH26" s="13"/>
      <c r="AI26" s="13"/>
      <c r="AJ26" s="13"/>
      <c r="AK26" s="13"/>
      <c r="AL26" s="13"/>
      <c r="AM26" s="13"/>
      <c r="AN26" s="13"/>
      <c r="AO26" s="13"/>
      <c r="AP26" s="13"/>
      <c r="AQ26" s="1"/>
      <c r="AR26" s="102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s="3" customFormat="1" ht="15.75" hidden="1">
      <c r="A27" s="86"/>
      <c r="B27" s="82" t="s">
        <v>21</v>
      </c>
      <c r="C27" s="66"/>
      <c r="D27" s="85"/>
      <c r="E27" s="64">
        <f>AC27+AE27+AG27</f>
        <v>1000</v>
      </c>
      <c r="F27" s="64"/>
      <c r="G27" s="64"/>
      <c r="H27" s="25"/>
      <c r="I27" s="25"/>
      <c r="J27" s="25"/>
      <c r="K27" s="25"/>
      <c r="L27" s="25"/>
      <c r="M27" s="25"/>
      <c r="N27" s="27"/>
      <c r="O27" s="25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3">
        <v>1000</v>
      </c>
      <c r="AF27" s="13">
        <v>998</v>
      </c>
      <c r="AG27" s="19">
        <v>0</v>
      </c>
      <c r="AH27" s="19"/>
      <c r="AI27" s="19"/>
      <c r="AJ27" s="19"/>
      <c r="AK27" s="19"/>
      <c r="AL27" s="19"/>
      <c r="AM27" s="19"/>
      <c r="AN27" s="19"/>
      <c r="AO27" s="19"/>
      <c r="AP27" s="19"/>
      <c r="AQ27" s="1"/>
      <c r="AR27" s="102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s="3" customFormat="1" ht="15.75" hidden="1">
      <c r="A28" s="86"/>
      <c r="B28" s="82" t="s">
        <v>25</v>
      </c>
      <c r="C28" s="66"/>
      <c r="D28" s="85"/>
      <c r="E28" s="64">
        <f>AC28+AE28+AG28</f>
        <v>400</v>
      </c>
      <c r="F28" s="64"/>
      <c r="G28" s="64"/>
      <c r="H28" s="25"/>
      <c r="I28" s="25"/>
      <c r="J28" s="25"/>
      <c r="K28" s="25"/>
      <c r="L28" s="25"/>
      <c r="M28" s="25"/>
      <c r="N28" s="27"/>
      <c r="O28" s="25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3">
        <v>400</v>
      </c>
      <c r="AD28" s="13">
        <v>400</v>
      </c>
      <c r="AE28" s="19">
        <v>0</v>
      </c>
      <c r="AF28" s="19">
        <v>0</v>
      </c>
      <c r="AG28" s="19">
        <v>0</v>
      </c>
      <c r="AH28" s="19"/>
      <c r="AI28" s="19"/>
      <c r="AJ28" s="19"/>
      <c r="AK28" s="19"/>
      <c r="AL28" s="19"/>
      <c r="AM28" s="19"/>
      <c r="AN28" s="19"/>
      <c r="AO28" s="19"/>
      <c r="AP28" s="19"/>
      <c r="AQ28" s="1"/>
      <c r="AR28" s="102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s="31" customFormat="1" ht="27.75" customHeight="1">
      <c r="A29" s="84">
        <v>8</v>
      </c>
      <c r="B29" s="73" t="s">
        <v>52</v>
      </c>
      <c r="C29" s="72" t="s">
        <v>26</v>
      </c>
      <c r="D29" s="64" t="e">
        <f>SUM(#REF!)</f>
        <v>#REF!</v>
      </c>
      <c r="E29" s="64">
        <v>55511</v>
      </c>
      <c r="F29" s="64">
        <v>55511</v>
      </c>
      <c r="G29" s="64"/>
      <c r="H29" s="28"/>
      <c r="I29" s="28"/>
      <c r="J29" s="28"/>
      <c r="K29" s="28"/>
      <c r="L29" s="28"/>
      <c r="M29" s="28"/>
      <c r="N29" s="30"/>
      <c r="O29" s="28"/>
      <c r="P29" s="13"/>
      <c r="Q29" s="13"/>
      <c r="R29" s="13"/>
      <c r="S29" s="13"/>
      <c r="T29" s="13"/>
      <c r="U29" s="13"/>
      <c r="V29" s="13"/>
      <c r="W29" s="13"/>
      <c r="X29" s="13"/>
      <c r="Y29" s="13">
        <v>0</v>
      </c>
      <c r="Z29" s="13"/>
      <c r="AA29" s="13" t="e">
        <f>SUM(#REF!)</f>
        <v>#REF!</v>
      </c>
      <c r="AB29" s="13" t="e">
        <f>SUM(#REF!)</f>
        <v>#REF!</v>
      </c>
      <c r="AC29" s="13" t="e">
        <f>SUM(#REF!)</f>
        <v>#REF!</v>
      </c>
      <c r="AD29" s="13" t="e">
        <f>SUM(#REF!)</f>
        <v>#REF!</v>
      </c>
      <c r="AE29" s="13" t="e">
        <f>SUM(#REF!)</f>
        <v>#REF!</v>
      </c>
      <c r="AF29" s="13" t="e">
        <f>SUM(#REF!)</f>
        <v>#REF!</v>
      </c>
      <c r="AG29" s="13" t="e">
        <f>SUM(#REF!)</f>
        <v>#REF!</v>
      </c>
      <c r="AH29" s="13" t="e">
        <f>SUM(#REF!)</f>
        <v>#REF!</v>
      </c>
      <c r="AI29" s="13" t="e">
        <f>#REF!+#REF!</f>
        <v>#REF!</v>
      </c>
      <c r="AJ29" s="13"/>
      <c r="AK29" s="13"/>
      <c r="AL29" s="13"/>
      <c r="AM29" s="13"/>
      <c r="AN29" s="13"/>
      <c r="AO29" s="13"/>
      <c r="AP29" s="13"/>
      <c r="AQ29" s="1"/>
      <c r="AR29" s="102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s="31" customFormat="1" ht="37.5" customHeight="1">
      <c r="A30" s="84">
        <v>9</v>
      </c>
      <c r="B30" s="82" t="s">
        <v>57</v>
      </c>
      <c r="C30" s="88" t="s">
        <v>27</v>
      </c>
      <c r="D30" s="64" t="e">
        <f>#REF!-E30</f>
        <v>#REF!</v>
      </c>
      <c r="E30" s="64">
        <v>18638</v>
      </c>
      <c r="F30" s="64">
        <v>18638</v>
      </c>
      <c r="G30" s="64"/>
      <c r="H30" s="29" t="e">
        <f>SUM(#REF!)</f>
        <v>#REF!</v>
      </c>
      <c r="I30" s="29" t="e">
        <f>SUM(#REF!)</f>
        <v>#REF!</v>
      </c>
      <c r="J30" s="29" t="e">
        <f>SUM(#REF!)</f>
        <v>#REF!</v>
      </c>
      <c r="K30" s="29" t="e">
        <f>SUM(#REF!)</f>
        <v>#REF!</v>
      </c>
      <c r="L30" s="29" t="e">
        <f>SUM(#REF!)</f>
        <v>#REF!</v>
      </c>
      <c r="M30" s="29" t="e">
        <f>SUM(#REF!)</f>
        <v>#REF!</v>
      </c>
      <c r="N30" s="29" t="e">
        <f>SUM(#REF!)</f>
        <v>#REF!</v>
      </c>
      <c r="O30" s="29" t="e">
        <f>SUM(#REF!)</f>
        <v>#REF!</v>
      </c>
      <c r="P30" s="29" t="e">
        <f>SUM(#REF!)</f>
        <v>#REF!</v>
      </c>
      <c r="Q30" s="29" t="e">
        <f>SUM(#REF!)</f>
        <v>#REF!</v>
      </c>
      <c r="R30" s="29" t="e">
        <f>SUM(#REF!)</f>
        <v>#REF!</v>
      </c>
      <c r="S30" s="29" t="e">
        <f>SUM(#REF!)</f>
        <v>#REF!</v>
      </c>
      <c r="T30" s="29" t="e">
        <f>SUM(#REF!)</f>
        <v>#REF!</v>
      </c>
      <c r="U30" s="29" t="e">
        <f>SUM(#REF!)</f>
        <v>#REF!</v>
      </c>
      <c r="V30" s="29" t="e">
        <f>SUM(#REF!)</f>
        <v>#REF!</v>
      </c>
      <c r="W30" s="29" t="e">
        <f>SUM(#REF!)</f>
        <v>#REF!</v>
      </c>
      <c r="X30" s="29" t="e">
        <f>SUM(#REF!)</f>
        <v>#REF!</v>
      </c>
      <c r="Y30" s="29" t="e">
        <f>SUM(#REF!)</f>
        <v>#REF!</v>
      </c>
      <c r="Z30" s="29" t="e">
        <f>SUM(#REF!)</f>
        <v>#REF!</v>
      </c>
      <c r="AA30" s="29" t="e">
        <f>SUM(#REF!)</f>
        <v>#REF!</v>
      </c>
      <c r="AB30" s="29" t="e">
        <f>SUM(#REF!)</f>
        <v>#REF!</v>
      </c>
      <c r="AC30" s="29" t="e">
        <f>SUM(#REF!)</f>
        <v>#REF!</v>
      </c>
      <c r="AD30" s="29">
        <v>0</v>
      </c>
      <c r="AE30" s="29" t="e">
        <f>SUM(#REF!)</f>
        <v>#REF!</v>
      </c>
      <c r="AF30" s="29" t="e">
        <f>SUM(#REF!)</f>
        <v>#REF!</v>
      </c>
      <c r="AG30" s="29" t="e">
        <f>SUM(#REF!)</f>
        <v>#REF!</v>
      </c>
      <c r="AH30" s="29" t="e">
        <f>SUM(#REF!)</f>
        <v>#REF!</v>
      </c>
      <c r="AI30" s="29" t="e">
        <f>SUM(#REF!)</f>
        <v>#REF!</v>
      </c>
      <c r="AJ30" s="29" t="e">
        <f>SUM(#REF!)</f>
        <v>#REF!</v>
      </c>
      <c r="AK30" s="29" t="e">
        <f>SUM(#REF!)</f>
        <v>#REF!</v>
      </c>
      <c r="AL30" s="29" t="e">
        <f>SUM(#REF!)</f>
        <v>#REF!</v>
      </c>
      <c r="AM30" s="29"/>
      <c r="AN30" s="29"/>
      <c r="AO30" s="29"/>
      <c r="AP30" s="29"/>
      <c r="AQ30" s="1"/>
      <c r="AR30" s="102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s="121" customFormat="1" ht="49.5" customHeight="1">
      <c r="A31" s="84">
        <v>10</v>
      </c>
      <c r="B31" s="82" t="s">
        <v>56</v>
      </c>
      <c r="C31" s="88" t="s">
        <v>42</v>
      </c>
      <c r="D31" s="74"/>
      <c r="E31" s="100">
        <v>15592</v>
      </c>
      <c r="F31" s="100">
        <v>15592</v>
      </c>
      <c r="G31" s="100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 t="e">
        <f>SUM(#REF!)</f>
        <v>#REF!</v>
      </c>
      <c r="AJ31" s="13" t="e">
        <f>SUM(#REF!)</f>
        <v>#REF!</v>
      </c>
      <c r="AK31" s="13" t="e">
        <f>SUM(#REF!)</f>
        <v>#REF!</v>
      </c>
      <c r="AL31" s="13" t="e">
        <f>SUM(#REF!)</f>
        <v>#REF!</v>
      </c>
      <c r="AM31" s="13" t="e">
        <f>SUM(#REF!)</f>
        <v>#REF!</v>
      </c>
      <c r="AN31" s="13" t="e">
        <f>SUM(#REF!)</f>
        <v>#REF!</v>
      </c>
      <c r="AO31" s="13" t="e">
        <f>SUM(#REF!)</f>
        <v>#REF!</v>
      </c>
      <c r="AP31" s="13"/>
      <c r="AQ31" s="1"/>
      <c r="AR31" s="102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s="121" customFormat="1" ht="31.5">
      <c r="A32" s="86">
        <v>11</v>
      </c>
      <c r="B32" s="82" t="s">
        <v>80</v>
      </c>
      <c r="C32" s="66"/>
      <c r="D32" s="85"/>
      <c r="E32" s="85">
        <v>2576</v>
      </c>
      <c r="F32" s="85">
        <v>2576</v>
      </c>
      <c r="G32" s="64"/>
      <c r="H32" s="61"/>
      <c r="I32" s="25"/>
      <c r="J32" s="25"/>
      <c r="K32" s="25"/>
      <c r="L32" s="25"/>
      <c r="M32" s="25"/>
      <c r="N32" s="27"/>
      <c r="O32" s="25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"/>
      <c r="AR32" s="102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s="31" customFormat="1" ht="36" customHeight="1">
      <c r="A33" s="68" t="s">
        <v>83</v>
      </c>
      <c r="B33" s="70" t="s">
        <v>88</v>
      </c>
      <c r="C33" s="71"/>
      <c r="D33" s="64">
        <f>SUM(D34:D53)</f>
        <v>0</v>
      </c>
      <c r="E33" s="65">
        <f>E34+E35+E36+E37+E38+E39+E40+E41+E42+E43+E44+E53+E54</f>
        <v>375224.74100000004</v>
      </c>
      <c r="F33" s="65">
        <f>F34+F35+F36+F37+F38+F39+F40+F41+F42+F43+F44+F53+F54</f>
        <v>375224.74100000004</v>
      </c>
      <c r="G33" s="65">
        <f>G34+G35+G36+G37+G38+G39+G40+G41+G42+G43+G44+G53+G54</f>
        <v>0</v>
      </c>
      <c r="H33" s="11"/>
      <c r="I33" s="12">
        <f aca="true" t="shared" si="4" ref="I33:Z33">SUM(I34:I54)</f>
        <v>0</v>
      </c>
      <c r="J33" s="12">
        <f t="shared" si="4"/>
        <v>0</v>
      </c>
      <c r="K33" s="12">
        <f t="shared" si="4"/>
        <v>500</v>
      </c>
      <c r="L33" s="12">
        <f t="shared" si="4"/>
        <v>0</v>
      </c>
      <c r="M33" s="12">
        <f t="shared" si="4"/>
        <v>50700</v>
      </c>
      <c r="N33" s="12">
        <f t="shared" si="4"/>
        <v>40135.4</v>
      </c>
      <c r="O33" s="12">
        <f t="shared" si="4"/>
        <v>53439</v>
      </c>
      <c r="P33" s="12">
        <f t="shared" si="4"/>
        <v>36103.6</v>
      </c>
      <c r="Q33" s="12">
        <f t="shared" si="4"/>
        <v>26574</v>
      </c>
      <c r="R33" s="12">
        <f t="shared" si="4"/>
        <v>15472.829999999998</v>
      </c>
      <c r="S33" s="12">
        <f t="shared" si="4"/>
        <v>13196</v>
      </c>
      <c r="T33" s="12">
        <f t="shared" si="4"/>
        <v>15660.42</v>
      </c>
      <c r="U33" s="12">
        <f t="shared" si="4"/>
        <v>20213</v>
      </c>
      <c r="V33" s="12">
        <f t="shared" si="4"/>
        <v>32201.089</v>
      </c>
      <c r="W33" s="12">
        <f t="shared" si="4"/>
        <v>12472</v>
      </c>
      <c r="X33" s="12">
        <f t="shared" si="4"/>
        <v>7063.523</v>
      </c>
      <c r="Y33" s="12">
        <f t="shared" si="4"/>
        <v>39397.5</v>
      </c>
      <c r="Z33" s="12">
        <f t="shared" si="4"/>
        <v>34468.248999999996</v>
      </c>
      <c r="AA33" s="12">
        <f>SUM(AA34:AA54)</f>
        <v>29573</v>
      </c>
      <c r="AB33" s="12"/>
      <c r="AC33" s="12">
        <v>5000</v>
      </c>
      <c r="AD33" s="12" t="s">
        <v>28</v>
      </c>
      <c r="AE33" s="12" t="e">
        <f>AE45+#REF!+#REF!+#REF!</f>
        <v>#REF!</v>
      </c>
      <c r="AF33" s="12" t="e">
        <f>AF45+#REF!+#REF!+#REF!</f>
        <v>#REF!</v>
      </c>
      <c r="AG33" s="12" t="e">
        <f>AG45+#REF!+#REF!+#REF!</f>
        <v>#REF!</v>
      </c>
      <c r="AH33" s="12" t="e">
        <f>AH45+#REF!+#REF!+#REF!</f>
        <v>#REF!</v>
      </c>
      <c r="AI33" s="12" t="e">
        <f>AI45+#REF!+#REF!+#REF!</f>
        <v>#REF!</v>
      </c>
      <c r="AJ33" s="12" t="e">
        <f>AJ45+#REF!+#REF!+#REF!</f>
        <v>#REF!</v>
      </c>
      <c r="AK33" s="12"/>
      <c r="AL33" s="12"/>
      <c r="AM33" s="12"/>
      <c r="AN33" s="12"/>
      <c r="AO33" s="12"/>
      <c r="AP33" s="12"/>
      <c r="AQ33" s="1"/>
      <c r="AR33" s="102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s="31" customFormat="1" ht="31.5">
      <c r="A34" s="86">
        <v>1</v>
      </c>
      <c r="B34" s="89" t="s">
        <v>78</v>
      </c>
      <c r="C34" s="64"/>
      <c r="D34" s="64">
        <v>0</v>
      </c>
      <c r="E34" s="64">
        <v>4532.6</v>
      </c>
      <c r="F34" s="64">
        <v>4532.6</v>
      </c>
      <c r="G34" s="64"/>
      <c r="H34" s="39"/>
      <c r="I34" s="29">
        <v>0</v>
      </c>
      <c r="J34" s="29">
        <v>0</v>
      </c>
      <c r="K34" s="29">
        <v>0</v>
      </c>
      <c r="L34" s="29">
        <v>0</v>
      </c>
      <c r="M34" s="10">
        <v>1500</v>
      </c>
      <c r="N34" s="10">
        <v>1500</v>
      </c>
      <c r="O34" s="36">
        <v>3500</v>
      </c>
      <c r="P34" s="40">
        <v>3032.6</v>
      </c>
      <c r="Q34" s="36">
        <v>0</v>
      </c>
      <c r="R34" s="36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1"/>
      <c r="AR34" s="102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s="31" customFormat="1" ht="31.5">
      <c r="A35" s="86">
        <v>2</v>
      </c>
      <c r="B35" s="89" t="s">
        <v>58</v>
      </c>
      <c r="C35" s="71"/>
      <c r="D35" s="64">
        <v>0</v>
      </c>
      <c r="E35" s="64">
        <v>1353.3</v>
      </c>
      <c r="F35" s="64">
        <v>1353.3</v>
      </c>
      <c r="G35" s="64"/>
      <c r="H35" s="39"/>
      <c r="I35" s="29">
        <v>0</v>
      </c>
      <c r="J35" s="29">
        <v>0</v>
      </c>
      <c r="K35" s="29">
        <v>0</v>
      </c>
      <c r="L35" s="29">
        <v>0</v>
      </c>
      <c r="M35" s="10">
        <v>0</v>
      </c>
      <c r="N35" s="10">
        <v>0</v>
      </c>
      <c r="O35" s="36">
        <v>1440</v>
      </c>
      <c r="P35" s="40">
        <v>1353.3</v>
      </c>
      <c r="Q35" s="36">
        <v>0</v>
      </c>
      <c r="R35" s="36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1"/>
      <c r="AR35" s="102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s="31" customFormat="1" ht="31.5">
      <c r="A36" s="86">
        <v>3</v>
      </c>
      <c r="B36" s="89" t="s">
        <v>77</v>
      </c>
      <c r="C36" s="71"/>
      <c r="D36" s="64">
        <v>0</v>
      </c>
      <c r="E36" s="64">
        <v>1300.45</v>
      </c>
      <c r="F36" s="64">
        <v>1300.45</v>
      </c>
      <c r="G36" s="64"/>
      <c r="H36" s="39"/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500</v>
      </c>
      <c r="P36" s="29">
        <v>500</v>
      </c>
      <c r="Q36" s="36">
        <v>854</v>
      </c>
      <c r="R36" s="41">
        <v>800.45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1"/>
      <c r="AR36" s="102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s="31" customFormat="1" ht="31.5">
      <c r="A37" s="86">
        <v>4</v>
      </c>
      <c r="B37" s="89" t="s">
        <v>59</v>
      </c>
      <c r="C37" s="71"/>
      <c r="D37" s="64">
        <v>0</v>
      </c>
      <c r="E37" s="64">
        <v>13302.81</v>
      </c>
      <c r="F37" s="64">
        <v>13302.81</v>
      </c>
      <c r="G37" s="64"/>
      <c r="H37" s="39"/>
      <c r="I37" s="29">
        <v>0</v>
      </c>
      <c r="J37" s="29">
        <v>0</v>
      </c>
      <c r="K37" s="29">
        <v>0</v>
      </c>
      <c r="L37" s="29">
        <v>0</v>
      </c>
      <c r="M37" s="10">
        <v>8500</v>
      </c>
      <c r="N37" s="42">
        <v>8185.5</v>
      </c>
      <c r="O37" s="36">
        <v>6000</v>
      </c>
      <c r="P37" s="40">
        <v>3807.3</v>
      </c>
      <c r="Q37" s="36">
        <v>2161</v>
      </c>
      <c r="R37" s="41">
        <v>961.61</v>
      </c>
      <c r="S37" s="36">
        <v>171</v>
      </c>
      <c r="T37" s="43">
        <v>154.4</v>
      </c>
      <c r="U37" s="36">
        <v>0</v>
      </c>
      <c r="V37" s="29">
        <v>0</v>
      </c>
      <c r="W37" s="36">
        <v>194</v>
      </c>
      <c r="X37" s="43">
        <f>W37</f>
        <v>194</v>
      </c>
      <c r="Y37" s="36">
        <v>0</v>
      </c>
      <c r="Z37" s="29">
        <v>0</v>
      </c>
      <c r="AA37" s="29">
        <v>194</v>
      </c>
      <c r="AB37" s="41"/>
      <c r="AC37" s="36"/>
      <c r="AD37" s="41"/>
      <c r="AE37" s="36"/>
      <c r="AF37" s="41"/>
      <c r="AG37" s="36"/>
      <c r="AH37" s="41"/>
      <c r="AI37" s="36"/>
      <c r="AJ37" s="41"/>
      <c r="AK37" s="36"/>
      <c r="AL37" s="41"/>
      <c r="AM37" s="36"/>
      <c r="AN37" s="41"/>
      <c r="AO37" s="36"/>
      <c r="AP37" s="41"/>
      <c r="AQ37" s="1"/>
      <c r="AR37" s="102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s="31" customFormat="1" ht="31.5">
      <c r="A38" s="86">
        <v>5</v>
      </c>
      <c r="B38" s="89" t="s">
        <v>79</v>
      </c>
      <c r="C38" s="71"/>
      <c r="D38" s="64">
        <v>0</v>
      </c>
      <c r="E38" s="64">
        <v>10162.380000000001</v>
      </c>
      <c r="F38" s="64">
        <v>10162.380000000001</v>
      </c>
      <c r="G38" s="64"/>
      <c r="H38" s="39"/>
      <c r="I38" s="29">
        <v>0</v>
      </c>
      <c r="J38" s="29">
        <v>0</v>
      </c>
      <c r="K38" s="29">
        <v>0</v>
      </c>
      <c r="L38" s="29">
        <v>0</v>
      </c>
      <c r="M38" s="10">
        <v>7000</v>
      </c>
      <c r="N38" s="42">
        <v>3389.8</v>
      </c>
      <c r="O38" s="36">
        <v>2500</v>
      </c>
      <c r="P38" s="40">
        <v>2405.3</v>
      </c>
      <c r="Q38" s="36">
        <v>2000</v>
      </c>
      <c r="R38" s="36">
        <v>2000</v>
      </c>
      <c r="S38" s="36">
        <v>2370</v>
      </c>
      <c r="T38" s="42">
        <v>2160.28</v>
      </c>
      <c r="U38" s="36">
        <v>0</v>
      </c>
      <c r="V38" s="29">
        <v>0</v>
      </c>
      <c r="W38" s="36">
        <v>207</v>
      </c>
      <c r="X38" s="43">
        <f>W38</f>
        <v>207</v>
      </c>
      <c r="Y38" s="36">
        <v>0</v>
      </c>
      <c r="Z38" s="29">
        <v>0</v>
      </c>
      <c r="AA38" s="29">
        <v>193</v>
      </c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1"/>
      <c r="AR38" s="102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s="31" customFormat="1" ht="15.75">
      <c r="A39" s="86">
        <v>6</v>
      </c>
      <c r="B39" s="89" t="s">
        <v>29</v>
      </c>
      <c r="C39" s="71"/>
      <c r="D39" s="64">
        <v>0</v>
      </c>
      <c r="E39" s="64">
        <v>574.59</v>
      </c>
      <c r="F39" s="64">
        <v>574.59</v>
      </c>
      <c r="G39" s="64"/>
      <c r="H39" s="39"/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36">
        <v>602</v>
      </c>
      <c r="T39" s="41">
        <v>574.59</v>
      </c>
      <c r="U39" s="36">
        <v>0</v>
      </c>
      <c r="V39" s="29">
        <v>0</v>
      </c>
      <c r="W39" s="36">
        <v>0</v>
      </c>
      <c r="X39" s="36">
        <v>0</v>
      </c>
      <c r="Y39" s="36">
        <v>0</v>
      </c>
      <c r="Z39" s="29">
        <v>0</v>
      </c>
      <c r="AA39" s="29">
        <v>0</v>
      </c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1"/>
      <c r="AR39" s="102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s="31" customFormat="1" ht="31.5">
      <c r="A40" s="86">
        <v>7</v>
      </c>
      <c r="B40" s="89" t="s">
        <v>60</v>
      </c>
      <c r="C40" s="71"/>
      <c r="D40" s="64">
        <v>0</v>
      </c>
      <c r="E40" s="64">
        <v>10743.6</v>
      </c>
      <c r="F40" s="64">
        <v>10743.6</v>
      </c>
      <c r="G40" s="64"/>
      <c r="H40" s="39"/>
      <c r="I40" s="29">
        <v>0</v>
      </c>
      <c r="J40" s="29">
        <v>0</v>
      </c>
      <c r="K40" s="29">
        <v>0</v>
      </c>
      <c r="L40" s="29">
        <v>0</v>
      </c>
      <c r="M40" s="10">
        <v>5000</v>
      </c>
      <c r="N40" s="10">
        <v>4084</v>
      </c>
      <c r="O40" s="36">
        <v>8772</v>
      </c>
      <c r="P40" s="40">
        <v>5751.7</v>
      </c>
      <c r="Q40" s="36">
        <v>893</v>
      </c>
      <c r="R40" s="36">
        <v>164</v>
      </c>
      <c r="S40" s="36">
        <v>757</v>
      </c>
      <c r="T40" s="36">
        <v>733.6</v>
      </c>
      <c r="U40" s="36">
        <v>0</v>
      </c>
      <c r="V40" s="29">
        <v>0</v>
      </c>
      <c r="W40" s="36">
        <v>0</v>
      </c>
      <c r="X40" s="36">
        <v>0</v>
      </c>
      <c r="Y40" s="43">
        <v>10.3</v>
      </c>
      <c r="Z40" s="43">
        <v>10.3</v>
      </c>
      <c r="AA40" s="29">
        <v>0</v>
      </c>
      <c r="AB40" s="36"/>
      <c r="AC40" s="43"/>
      <c r="AD40" s="36"/>
      <c r="AE40" s="43"/>
      <c r="AF40" s="36"/>
      <c r="AG40" s="43"/>
      <c r="AH40" s="36"/>
      <c r="AI40" s="43"/>
      <c r="AJ40" s="36"/>
      <c r="AK40" s="43"/>
      <c r="AL40" s="36"/>
      <c r="AM40" s="43"/>
      <c r="AN40" s="36"/>
      <c r="AO40" s="43"/>
      <c r="AP40" s="36"/>
      <c r="AQ40" s="1"/>
      <c r="AR40" s="102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s="31" customFormat="1" ht="31.5">
      <c r="A41" s="86">
        <v>8</v>
      </c>
      <c r="B41" s="89" t="s">
        <v>61</v>
      </c>
      <c r="C41" s="71"/>
      <c r="D41" s="64">
        <v>0</v>
      </c>
      <c r="E41" s="64">
        <v>5715.75</v>
      </c>
      <c r="F41" s="64">
        <v>5715.75</v>
      </c>
      <c r="G41" s="64"/>
      <c r="H41" s="39"/>
      <c r="I41" s="29">
        <v>0</v>
      </c>
      <c r="J41" s="29">
        <v>0</v>
      </c>
      <c r="K41" s="29">
        <v>0</v>
      </c>
      <c r="L41" s="29">
        <v>0</v>
      </c>
      <c r="M41" s="10">
        <v>5200</v>
      </c>
      <c r="N41" s="42">
        <v>1760.7</v>
      </c>
      <c r="O41" s="36">
        <v>2800</v>
      </c>
      <c r="P41" s="44">
        <v>2800</v>
      </c>
      <c r="Q41" s="36">
        <v>1474</v>
      </c>
      <c r="R41" s="41">
        <v>1144.23</v>
      </c>
      <c r="S41" s="36">
        <v>9</v>
      </c>
      <c r="T41" s="41">
        <v>4.42</v>
      </c>
      <c r="U41" s="36">
        <v>0</v>
      </c>
      <c r="V41" s="36">
        <v>0</v>
      </c>
      <c r="W41" s="36">
        <v>0</v>
      </c>
      <c r="X41" s="36">
        <v>0</v>
      </c>
      <c r="Y41" s="43">
        <v>6.4</v>
      </c>
      <c r="Z41" s="43">
        <v>6.4</v>
      </c>
      <c r="AA41" s="29">
        <v>0</v>
      </c>
      <c r="AB41" s="36"/>
      <c r="AC41" s="43"/>
      <c r="AD41" s="36"/>
      <c r="AE41" s="43"/>
      <c r="AF41" s="36"/>
      <c r="AG41" s="43"/>
      <c r="AH41" s="36"/>
      <c r="AI41" s="43"/>
      <c r="AJ41" s="36"/>
      <c r="AK41" s="43"/>
      <c r="AL41" s="36"/>
      <c r="AM41" s="43"/>
      <c r="AN41" s="36"/>
      <c r="AO41" s="43"/>
      <c r="AP41" s="36"/>
      <c r="AQ41" s="1"/>
      <c r="AR41" s="102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s="31" customFormat="1" ht="31.5">
      <c r="A42" s="86">
        <v>9</v>
      </c>
      <c r="B42" s="89" t="s">
        <v>75</v>
      </c>
      <c r="C42" s="71"/>
      <c r="D42" s="64">
        <v>0</v>
      </c>
      <c r="E42" s="64">
        <v>47178.350000000006</v>
      </c>
      <c r="F42" s="64">
        <v>47178.350000000006</v>
      </c>
      <c r="G42" s="64"/>
      <c r="H42" s="39"/>
      <c r="I42" s="29">
        <v>0</v>
      </c>
      <c r="J42" s="29">
        <v>0</v>
      </c>
      <c r="K42" s="29">
        <v>500</v>
      </c>
      <c r="L42" s="29">
        <v>0</v>
      </c>
      <c r="M42" s="10">
        <v>21000</v>
      </c>
      <c r="N42" s="10">
        <v>21000</v>
      </c>
      <c r="O42" s="36">
        <v>26696</v>
      </c>
      <c r="P42" s="40">
        <v>15947.4</v>
      </c>
      <c r="Q42" s="36">
        <v>12000</v>
      </c>
      <c r="R42" s="41">
        <v>7355.8</v>
      </c>
      <c r="S42" s="36">
        <v>2400</v>
      </c>
      <c r="T42" s="36">
        <v>2400</v>
      </c>
      <c r="U42" s="36">
        <v>230</v>
      </c>
      <c r="V42" s="41">
        <v>229.99</v>
      </c>
      <c r="W42" s="36">
        <v>0</v>
      </c>
      <c r="X42" s="36">
        <v>0</v>
      </c>
      <c r="Y42" s="43">
        <v>20</v>
      </c>
      <c r="Z42" s="43">
        <v>20</v>
      </c>
      <c r="AA42" s="36">
        <v>229</v>
      </c>
      <c r="AB42" s="43">
        <v>225.16</v>
      </c>
      <c r="AC42" s="43"/>
      <c r="AD42" s="43"/>
      <c r="AE42" s="43"/>
      <c r="AF42" s="43"/>
      <c r="AG42" s="43"/>
      <c r="AH42" s="43"/>
      <c r="AI42" s="43"/>
      <c r="AJ42" s="43"/>
      <c r="AK42" s="43">
        <v>574</v>
      </c>
      <c r="AL42" s="43">
        <v>574</v>
      </c>
      <c r="AM42" s="43"/>
      <c r="AN42" s="43"/>
      <c r="AO42" s="43"/>
      <c r="AP42" s="43"/>
      <c r="AQ42" s="1"/>
      <c r="AR42" s="102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s="31" customFormat="1" ht="31.5">
      <c r="A43" s="86">
        <v>10</v>
      </c>
      <c r="B43" s="89" t="s">
        <v>62</v>
      </c>
      <c r="C43" s="71"/>
      <c r="D43" s="64">
        <v>0</v>
      </c>
      <c r="E43" s="64">
        <v>3989.8900000000003</v>
      </c>
      <c r="F43" s="64">
        <v>3989.8900000000003</v>
      </c>
      <c r="G43" s="64"/>
      <c r="H43" s="39"/>
      <c r="I43" s="29">
        <v>0</v>
      </c>
      <c r="J43" s="29">
        <v>0</v>
      </c>
      <c r="K43" s="29">
        <v>0</v>
      </c>
      <c r="L43" s="29">
        <v>0</v>
      </c>
      <c r="M43" s="10">
        <v>2000</v>
      </c>
      <c r="N43" s="42">
        <v>215.4</v>
      </c>
      <c r="O43" s="36">
        <v>506</v>
      </c>
      <c r="P43" s="44">
        <v>506</v>
      </c>
      <c r="Q43" s="36">
        <v>3542</v>
      </c>
      <c r="R43" s="41">
        <v>2903.34</v>
      </c>
      <c r="S43" s="36">
        <v>375</v>
      </c>
      <c r="T43" s="41">
        <v>365.15</v>
      </c>
      <c r="U43" s="36">
        <v>0</v>
      </c>
      <c r="V43" s="41"/>
      <c r="W43" s="36">
        <v>0</v>
      </c>
      <c r="X43" s="36">
        <v>0</v>
      </c>
      <c r="Y43" s="36">
        <v>0</v>
      </c>
      <c r="Z43" s="36">
        <v>0</v>
      </c>
      <c r="AA43" s="36">
        <v>46.2</v>
      </c>
      <c r="AB43" s="41"/>
      <c r="AC43" s="36"/>
      <c r="AD43" s="41"/>
      <c r="AE43" s="36"/>
      <c r="AF43" s="41"/>
      <c r="AG43" s="36"/>
      <c r="AH43" s="41"/>
      <c r="AI43" s="36"/>
      <c r="AJ43" s="41"/>
      <c r="AK43" s="36"/>
      <c r="AL43" s="41"/>
      <c r="AM43" s="36"/>
      <c r="AN43" s="41"/>
      <c r="AO43" s="36"/>
      <c r="AP43" s="41"/>
      <c r="AQ43" s="1"/>
      <c r="AR43" s="102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s="31" customFormat="1" ht="31.5">
      <c r="A44" s="86">
        <v>11</v>
      </c>
      <c r="B44" s="89" t="s">
        <v>67</v>
      </c>
      <c r="C44" s="71"/>
      <c r="D44" s="64">
        <v>0</v>
      </c>
      <c r="E44" s="64">
        <v>23255.020999999997</v>
      </c>
      <c r="F44" s="64">
        <v>23255.020999999997</v>
      </c>
      <c r="G44" s="64"/>
      <c r="H44" s="39"/>
      <c r="I44" s="29">
        <v>0</v>
      </c>
      <c r="J44" s="29">
        <v>0</v>
      </c>
      <c r="K44" s="29">
        <v>0</v>
      </c>
      <c r="L44" s="29">
        <v>0</v>
      </c>
      <c r="M44" s="10">
        <v>0</v>
      </c>
      <c r="N44" s="10">
        <v>0</v>
      </c>
      <c r="O44" s="36"/>
      <c r="P44" s="36">
        <v>0</v>
      </c>
      <c r="Q44" s="36">
        <v>1050</v>
      </c>
      <c r="R44" s="43">
        <v>47.8</v>
      </c>
      <c r="S44" s="36">
        <v>2756</v>
      </c>
      <c r="T44" s="36">
        <v>2756</v>
      </c>
      <c r="U44" s="36">
        <v>8300</v>
      </c>
      <c r="V44" s="43">
        <v>9086.697</v>
      </c>
      <c r="W44" s="36">
        <v>4042</v>
      </c>
      <c r="X44" s="43">
        <v>1133.523</v>
      </c>
      <c r="Y44" s="43">
        <v>1542</v>
      </c>
      <c r="Z44" s="43">
        <v>4692.201</v>
      </c>
      <c r="AA44" s="36">
        <v>2822.8</v>
      </c>
      <c r="AB44" s="43">
        <v>2822.8</v>
      </c>
      <c r="AC44" s="43"/>
      <c r="AD44" s="43"/>
      <c r="AE44" s="36">
        <v>2716</v>
      </c>
      <c r="AF44" s="36">
        <v>2716</v>
      </c>
      <c r="AG44" s="36">
        <v>0</v>
      </c>
      <c r="AH44" s="36"/>
      <c r="AI44" s="36"/>
      <c r="AJ44" s="36"/>
      <c r="AK44" s="36"/>
      <c r="AL44" s="36"/>
      <c r="AM44" s="36"/>
      <c r="AN44" s="36"/>
      <c r="AO44" s="36"/>
      <c r="AP44" s="36"/>
      <c r="AQ44" s="1"/>
      <c r="AR44" s="102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s="122" customFormat="1" ht="31.5" hidden="1">
      <c r="A45" s="90"/>
      <c r="B45" s="91" t="s">
        <v>30</v>
      </c>
      <c r="C45" s="92"/>
      <c r="D45" s="93"/>
      <c r="E45" s="93">
        <f>Q45+S45+U45+W45+Y45+AA45+AC45+AE45+AG45+AI45</f>
        <v>27152.4</v>
      </c>
      <c r="F45" s="93">
        <f>R45+T45+V45+X45+Z45+AB45+AD45+AF45+AH45+AJ45</f>
        <v>23556.988</v>
      </c>
      <c r="G45" s="93"/>
      <c r="H45" s="46"/>
      <c r="I45" s="45"/>
      <c r="J45" s="45"/>
      <c r="K45" s="45"/>
      <c r="L45" s="45"/>
      <c r="M45" s="47"/>
      <c r="N45" s="47"/>
      <c r="O45" s="48"/>
      <c r="P45" s="48"/>
      <c r="Q45" s="48">
        <f>SUM(Q46:Q52)</f>
        <v>1050</v>
      </c>
      <c r="R45" s="49">
        <f aca="true" t="shared" si="5" ref="R45:AJ45">SUM(R46:R52)</f>
        <v>47.8</v>
      </c>
      <c r="S45" s="48">
        <v>2756</v>
      </c>
      <c r="T45" s="48">
        <f t="shared" si="5"/>
        <v>2755.99</v>
      </c>
      <c r="U45" s="48">
        <v>8300</v>
      </c>
      <c r="V45" s="49">
        <f t="shared" si="5"/>
        <v>9086.689999999999</v>
      </c>
      <c r="W45" s="48">
        <f t="shared" si="5"/>
        <v>0</v>
      </c>
      <c r="X45" s="48">
        <f t="shared" si="5"/>
        <v>0</v>
      </c>
      <c r="Y45" s="49">
        <f t="shared" si="5"/>
        <v>5826.4</v>
      </c>
      <c r="Z45" s="49">
        <f t="shared" si="5"/>
        <v>5825.719999999999</v>
      </c>
      <c r="AA45" s="48">
        <f t="shared" si="5"/>
        <v>6234</v>
      </c>
      <c r="AB45" s="49">
        <f t="shared" si="5"/>
        <v>2812.88</v>
      </c>
      <c r="AC45" s="48">
        <f t="shared" si="5"/>
        <v>0</v>
      </c>
      <c r="AD45" s="49">
        <f t="shared" si="5"/>
        <v>80</v>
      </c>
      <c r="AE45" s="48">
        <f t="shared" si="5"/>
        <v>2716</v>
      </c>
      <c r="AF45" s="49">
        <f>SUM(AF46:AF52)</f>
        <v>2715.9</v>
      </c>
      <c r="AG45" s="48">
        <f t="shared" si="5"/>
        <v>0</v>
      </c>
      <c r="AH45" s="48">
        <f t="shared" si="5"/>
        <v>0</v>
      </c>
      <c r="AI45" s="49">
        <f t="shared" si="5"/>
        <v>270</v>
      </c>
      <c r="AJ45" s="49">
        <f t="shared" si="5"/>
        <v>232.008</v>
      </c>
      <c r="AK45" s="49"/>
      <c r="AL45" s="49"/>
      <c r="AM45" s="49"/>
      <c r="AN45" s="49"/>
      <c r="AO45" s="49"/>
      <c r="AP45" s="49"/>
      <c r="AQ45" s="1"/>
      <c r="AR45" s="102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s="119" customFormat="1" ht="15.75" hidden="1">
      <c r="A46" s="87"/>
      <c r="B46" s="94" t="s">
        <v>31</v>
      </c>
      <c r="C46" s="77"/>
      <c r="D46" s="79"/>
      <c r="E46" s="79"/>
      <c r="F46" s="79"/>
      <c r="G46" s="79"/>
      <c r="H46" s="50"/>
      <c r="I46" s="32"/>
      <c r="J46" s="32"/>
      <c r="K46" s="32"/>
      <c r="L46" s="32"/>
      <c r="M46" s="32"/>
      <c r="N46" s="32"/>
      <c r="O46" s="32"/>
      <c r="P46" s="32"/>
      <c r="Q46" s="51">
        <v>1050</v>
      </c>
      <c r="R46" s="51">
        <v>47.8</v>
      </c>
      <c r="S46" s="51"/>
      <c r="T46" s="51">
        <v>1042.43</v>
      </c>
      <c r="U46" s="51"/>
      <c r="V46" s="51">
        <v>0</v>
      </c>
      <c r="W46" s="51"/>
      <c r="X46" s="52">
        <v>0</v>
      </c>
      <c r="Y46" s="52"/>
      <c r="Z46" s="52">
        <v>0</v>
      </c>
      <c r="AA46" s="51"/>
      <c r="AB46" s="52">
        <v>0</v>
      </c>
      <c r="AC46" s="52"/>
      <c r="AD46" s="52">
        <v>0</v>
      </c>
      <c r="AE46" s="52"/>
      <c r="AF46" s="51">
        <v>0</v>
      </c>
      <c r="AG46" s="52"/>
      <c r="AH46" s="51">
        <v>0</v>
      </c>
      <c r="AI46" s="52"/>
      <c r="AJ46" s="51"/>
      <c r="AK46" s="52"/>
      <c r="AL46" s="51"/>
      <c r="AM46" s="52"/>
      <c r="AN46" s="51"/>
      <c r="AO46" s="52"/>
      <c r="AP46" s="51"/>
      <c r="AQ46" s="1"/>
      <c r="AR46" s="102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s="119" customFormat="1" ht="15.75" hidden="1">
      <c r="A47" s="87"/>
      <c r="B47" s="94" t="s">
        <v>32</v>
      </c>
      <c r="C47" s="77"/>
      <c r="D47" s="79"/>
      <c r="E47" s="79"/>
      <c r="F47" s="79"/>
      <c r="G47" s="79"/>
      <c r="H47" s="50"/>
      <c r="I47" s="32"/>
      <c r="J47" s="32"/>
      <c r="K47" s="32"/>
      <c r="L47" s="32"/>
      <c r="M47" s="32"/>
      <c r="N47" s="32"/>
      <c r="O47" s="32"/>
      <c r="P47" s="32"/>
      <c r="Q47" s="51"/>
      <c r="R47" s="51">
        <v>0</v>
      </c>
      <c r="S47" s="51"/>
      <c r="T47" s="51">
        <v>1713.56</v>
      </c>
      <c r="U47" s="51"/>
      <c r="V47" s="51">
        <v>0</v>
      </c>
      <c r="W47" s="51"/>
      <c r="X47" s="52">
        <v>0</v>
      </c>
      <c r="Y47" s="52"/>
      <c r="Z47" s="52">
        <v>0</v>
      </c>
      <c r="AA47" s="51"/>
      <c r="AB47" s="52">
        <v>0</v>
      </c>
      <c r="AC47" s="52"/>
      <c r="AD47" s="52">
        <v>0</v>
      </c>
      <c r="AE47" s="52"/>
      <c r="AF47" s="51">
        <v>0</v>
      </c>
      <c r="AG47" s="52"/>
      <c r="AH47" s="51">
        <v>0</v>
      </c>
      <c r="AI47" s="52"/>
      <c r="AJ47" s="51"/>
      <c r="AK47" s="52"/>
      <c r="AL47" s="51"/>
      <c r="AM47" s="52"/>
      <c r="AN47" s="51"/>
      <c r="AO47" s="52"/>
      <c r="AP47" s="51"/>
      <c r="AQ47" s="1"/>
      <c r="AR47" s="102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s="119" customFormat="1" ht="15.75" hidden="1">
      <c r="A48" s="87"/>
      <c r="B48" s="94" t="s">
        <v>33</v>
      </c>
      <c r="C48" s="77"/>
      <c r="D48" s="79"/>
      <c r="E48" s="79"/>
      <c r="F48" s="79"/>
      <c r="G48" s="79"/>
      <c r="H48" s="50"/>
      <c r="I48" s="32"/>
      <c r="J48" s="32"/>
      <c r="K48" s="32"/>
      <c r="L48" s="32"/>
      <c r="M48" s="32"/>
      <c r="N48" s="32"/>
      <c r="O48" s="32"/>
      <c r="P48" s="32"/>
      <c r="Q48" s="51"/>
      <c r="R48" s="51">
        <v>0</v>
      </c>
      <c r="S48" s="51"/>
      <c r="T48" s="51">
        <v>0</v>
      </c>
      <c r="U48" s="51"/>
      <c r="V48" s="51">
        <v>4399</v>
      </c>
      <c r="W48" s="51"/>
      <c r="X48" s="52">
        <v>0</v>
      </c>
      <c r="Y48" s="52"/>
      <c r="Z48" s="52">
        <v>0</v>
      </c>
      <c r="AA48" s="51"/>
      <c r="AB48" s="52">
        <v>0</v>
      </c>
      <c r="AC48" s="52"/>
      <c r="AD48" s="52">
        <v>0</v>
      </c>
      <c r="AE48" s="52"/>
      <c r="AF48" s="51">
        <v>0</v>
      </c>
      <c r="AG48" s="52"/>
      <c r="AH48" s="51"/>
      <c r="AI48" s="52">
        <v>270</v>
      </c>
      <c r="AJ48" s="51">
        <v>232.008</v>
      </c>
      <c r="AK48" s="52"/>
      <c r="AL48" s="51"/>
      <c r="AM48" s="52"/>
      <c r="AN48" s="51"/>
      <c r="AO48" s="52"/>
      <c r="AP48" s="51"/>
      <c r="AQ48" s="1"/>
      <c r="AR48" s="102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s="119" customFormat="1" ht="15.75" hidden="1">
      <c r="A49" s="87"/>
      <c r="B49" s="94" t="s">
        <v>34</v>
      </c>
      <c r="C49" s="77"/>
      <c r="D49" s="79"/>
      <c r="E49" s="79"/>
      <c r="F49" s="79"/>
      <c r="G49" s="79"/>
      <c r="H49" s="50"/>
      <c r="I49" s="32"/>
      <c r="J49" s="32"/>
      <c r="K49" s="32"/>
      <c r="L49" s="32"/>
      <c r="M49" s="32"/>
      <c r="N49" s="32"/>
      <c r="O49" s="32"/>
      <c r="P49" s="32"/>
      <c r="Q49" s="51"/>
      <c r="R49" s="51">
        <v>0</v>
      </c>
      <c r="S49" s="51"/>
      <c r="T49" s="51">
        <v>0</v>
      </c>
      <c r="U49" s="51"/>
      <c r="V49" s="51">
        <v>4687.69</v>
      </c>
      <c r="W49" s="51"/>
      <c r="X49" s="52">
        <v>0</v>
      </c>
      <c r="Y49" s="52">
        <v>3144.4</v>
      </c>
      <c r="Z49" s="52">
        <v>3144.33</v>
      </c>
      <c r="AA49" s="51"/>
      <c r="AB49" s="52">
        <v>0</v>
      </c>
      <c r="AC49" s="52"/>
      <c r="AD49" s="52">
        <v>0</v>
      </c>
      <c r="AE49" s="52"/>
      <c r="AF49" s="51">
        <v>0</v>
      </c>
      <c r="AG49" s="52"/>
      <c r="AH49" s="51">
        <v>0</v>
      </c>
      <c r="AI49" s="52"/>
      <c r="AJ49" s="51"/>
      <c r="AK49" s="52"/>
      <c r="AL49" s="51"/>
      <c r="AM49" s="52"/>
      <c r="AN49" s="51"/>
      <c r="AO49" s="52"/>
      <c r="AP49" s="51"/>
      <c r="AQ49" s="1"/>
      <c r="AR49" s="102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s="119" customFormat="1" ht="15.75" hidden="1">
      <c r="A50" s="87"/>
      <c r="B50" s="94" t="s">
        <v>35</v>
      </c>
      <c r="C50" s="77"/>
      <c r="D50" s="79"/>
      <c r="E50" s="79"/>
      <c r="F50" s="79"/>
      <c r="G50" s="79"/>
      <c r="H50" s="50"/>
      <c r="I50" s="32"/>
      <c r="J50" s="32"/>
      <c r="K50" s="32"/>
      <c r="L50" s="32"/>
      <c r="M50" s="32"/>
      <c r="N50" s="32"/>
      <c r="O50" s="32"/>
      <c r="P50" s="32"/>
      <c r="Q50" s="51"/>
      <c r="R50" s="51">
        <v>0</v>
      </c>
      <c r="S50" s="51"/>
      <c r="T50" s="51">
        <v>0</v>
      </c>
      <c r="U50" s="51"/>
      <c r="V50" s="51">
        <v>0</v>
      </c>
      <c r="W50" s="51"/>
      <c r="X50" s="52"/>
      <c r="Y50" s="52">
        <v>1682</v>
      </c>
      <c r="Z50" s="52">
        <f>1614.52+66.87</f>
        <v>1681.3899999999999</v>
      </c>
      <c r="AA50" s="51"/>
      <c r="AB50" s="52">
        <v>0</v>
      </c>
      <c r="AC50" s="52"/>
      <c r="AD50" s="52">
        <v>0</v>
      </c>
      <c r="AE50" s="52"/>
      <c r="AF50" s="51">
        <v>0</v>
      </c>
      <c r="AG50" s="52"/>
      <c r="AH50" s="51">
        <v>0</v>
      </c>
      <c r="AI50" s="52"/>
      <c r="AJ50" s="51"/>
      <c r="AK50" s="52"/>
      <c r="AL50" s="51"/>
      <c r="AM50" s="52"/>
      <c r="AN50" s="51"/>
      <c r="AO50" s="52"/>
      <c r="AP50" s="51"/>
      <c r="AQ50" s="1"/>
      <c r="AR50" s="102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s="119" customFormat="1" ht="15.75" hidden="1">
      <c r="A51" s="87"/>
      <c r="B51" s="94" t="s">
        <v>36</v>
      </c>
      <c r="C51" s="77"/>
      <c r="D51" s="79"/>
      <c r="E51" s="79"/>
      <c r="F51" s="79"/>
      <c r="G51" s="79"/>
      <c r="H51" s="50"/>
      <c r="I51" s="32"/>
      <c r="J51" s="32"/>
      <c r="K51" s="32"/>
      <c r="L51" s="32"/>
      <c r="M51" s="32"/>
      <c r="N51" s="32"/>
      <c r="O51" s="32"/>
      <c r="P51" s="32"/>
      <c r="Q51" s="51"/>
      <c r="R51" s="51">
        <v>0</v>
      </c>
      <c r="S51" s="51"/>
      <c r="T51" s="51">
        <v>0</v>
      </c>
      <c r="U51" s="51"/>
      <c r="V51" s="51">
        <v>0</v>
      </c>
      <c r="W51" s="51"/>
      <c r="X51" s="52"/>
      <c r="Y51" s="52">
        <v>1000</v>
      </c>
      <c r="Z51" s="52">
        <v>1000</v>
      </c>
      <c r="AA51" s="51">
        <v>6234</v>
      </c>
      <c r="AB51" s="52">
        <v>2812.88</v>
      </c>
      <c r="AC51" s="52"/>
      <c r="AD51" s="52">
        <v>80</v>
      </c>
      <c r="AE51" s="52"/>
      <c r="AF51" s="51">
        <v>0</v>
      </c>
      <c r="AG51" s="52"/>
      <c r="AH51" s="51">
        <v>0</v>
      </c>
      <c r="AI51" s="52"/>
      <c r="AJ51" s="51"/>
      <c r="AK51" s="52"/>
      <c r="AL51" s="51"/>
      <c r="AM51" s="52"/>
      <c r="AN51" s="51"/>
      <c r="AO51" s="52"/>
      <c r="AP51" s="51"/>
      <c r="AQ51" s="1"/>
      <c r="AR51" s="102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s="119" customFormat="1" ht="15.75" hidden="1">
      <c r="A52" s="87"/>
      <c r="B52" s="94" t="s">
        <v>37</v>
      </c>
      <c r="C52" s="77"/>
      <c r="D52" s="79"/>
      <c r="E52" s="79"/>
      <c r="F52" s="79"/>
      <c r="G52" s="79"/>
      <c r="H52" s="50"/>
      <c r="I52" s="32"/>
      <c r="J52" s="32"/>
      <c r="K52" s="32"/>
      <c r="L52" s="32"/>
      <c r="M52" s="32"/>
      <c r="N52" s="32"/>
      <c r="O52" s="32"/>
      <c r="P52" s="32"/>
      <c r="Q52" s="51"/>
      <c r="R52" s="51">
        <v>0</v>
      </c>
      <c r="S52" s="51"/>
      <c r="T52" s="51">
        <v>0</v>
      </c>
      <c r="U52" s="51"/>
      <c r="V52" s="51">
        <v>0</v>
      </c>
      <c r="W52" s="51"/>
      <c r="X52" s="52">
        <v>0</v>
      </c>
      <c r="Y52" s="52"/>
      <c r="Z52" s="52">
        <v>0</v>
      </c>
      <c r="AA52" s="51"/>
      <c r="AB52" s="52">
        <v>0</v>
      </c>
      <c r="AC52" s="52"/>
      <c r="AD52" s="52">
        <v>0</v>
      </c>
      <c r="AE52" s="52">
        <v>2716</v>
      </c>
      <c r="AF52" s="51">
        <v>2715.9</v>
      </c>
      <c r="AG52" s="52"/>
      <c r="AH52" s="51">
        <v>0</v>
      </c>
      <c r="AI52" s="52"/>
      <c r="AJ52" s="51"/>
      <c r="AK52" s="52"/>
      <c r="AL52" s="51"/>
      <c r="AM52" s="52"/>
      <c r="AN52" s="51"/>
      <c r="AO52" s="52"/>
      <c r="AP52" s="51"/>
      <c r="AQ52" s="1"/>
      <c r="AR52" s="102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s="31" customFormat="1" ht="31.5">
      <c r="A53" s="86">
        <v>12</v>
      </c>
      <c r="B53" s="89" t="s">
        <v>66</v>
      </c>
      <c r="C53" s="71"/>
      <c r="D53" s="64">
        <v>0</v>
      </c>
      <c r="E53" s="64">
        <f>I53+K53+M53+O53+Q53+S53+U53+W53+Y53</f>
        <v>6658</v>
      </c>
      <c r="F53" s="64">
        <v>6658</v>
      </c>
      <c r="G53" s="64"/>
      <c r="H53" s="39"/>
      <c r="I53" s="29">
        <v>0</v>
      </c>
      <c r="J53" s="29">
        <v>0</v>
      </c>
      <c r="K53" s="29">
        <v>0</v>
      </c>
      <c r="L53" s="29">
        <v>0</v>
      </c>
      <c r="M53" s="10">
        <v>500</v>
      </c>
      <c r="N53" s="10">
        <v>0</v>
      </c>
      <c r="O53" s="36">
        <v>725</v>
      </c>
      <c r="P53" s="36">
        <v>0</v>
      </c>
      <c r="Q53" s="36">
        <v>500</v>
      </c>
      <c r="R53" s="36">
        <v>0</v>
      </c>
      <c r="S53" s="36">
        <v>1000</v>
      </c>
      <c r="T53" s="36">
        <v>1000</v>
      </c>
      <c r="U53" s="36">
        <v>1383</v>
      </c>
      <c r="V53" s="43">
        <v>2711.022</v>
      </c>
      <c r="W53" s="36">
        <v>2500</v>
      </c>
      <c r="X53" s="36">
        <v>0</v>
      </c>
      <c r="Y53" s="43">
        <f>50</f>
        <v>50</v>
      </c>
      <c r="Z53" s="53">
        <v>341.724</v>
      </c>
      <c r="AA53" s="36">
        <v>22</v>
      </c>
      <c r="AB53" s="36">
        <v>22</v>
      </c>
      <c r="AC53" s="43"/>
      <c r="AD53" s="36"/>
      <c r="AE53" s="43"/>
      <c r="AF53" s="36"/>
      <c r="AG53" s="43"/>
      <c r="AH53" s="36"/>
      <c r="AI53" s="43"/>
      <c r="AJ53" s="36"/>
      <c r="AK53" s="43"/>
      <c r="AL53" s="36"/>
      <c r="AM53" s="43"/>
      <c r="AN53" s="36"/>
      <c r="AO53" s="43"/>
      <c r="AP53" s="36"/>
      <c r="AQ53" s="1"/>
      <c r="AR53" s="102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s="31" customFormat="1" ht="40.5" customHeight="1">
      <c r="A54" s="86">
        <v>13</v>
      </c>
      <c r="B54" s="82" t="s">
        <v>50</v>
      </c>
      <c r="C54" s="72" t="s">
        <v>46</v>
      </c>
      <c r="D54" s="64"/>
      <c r="E54" s="64">
        <v>246458</v>
      </c>
      <c r="F54" s="64">
        <v>246458</v>
      </c>
      <c r="G54" s="64"/>
      <c r="H54" s="39"/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36">
        <v>0</v>
      </c>
      <c r="R54" s="36">
        <v>0</v>
      </c>
      <c r="S54" s="36">
        <v>0</v>
      </c>
      <c r="T54" s="36">
        <v>0</v>
      </c>
      <c r="U54" s="36">
        <v>2000</v>
      </c>
      <c r="V54" s="36">
        <v>2000</v>
      </c>
      <c r="W54" s="36">
        <v>5529</v>
      </c>
      <c r="X54" s="43">
        <v>5529</v>
      </c>
      <c r="Y54" s="43">
        <v>26116</v>
      </c>
      <c r="Z54" s="43">
        <v>17746.184</v>
      </c>
      <c r="AA54" s="36">
        <v>13598</v>
      </c>
      <c r="AB54" s="43">
        <v>13543.5646</v>
      </c>
      <c r="AC54" s="43">
        <v>178</v>
      </c>
      <c r="AD54" s="43">
        <v>7478.3528</v>
      </c>
      <c r="AE54" s="43">
        <v>0</v>
      </c>
      <c r="AF54" s="36"/>
      <c r="AG54" s="43">
        <v>198</v>
      </c>
      <c r="AH54" s="36">
        <v>198</v>
      </c>
      <c r="AI54" s="36">
        <v>0</v>
      </c>
      <c r="AJ54" s="36">
        <v>0</v>
      </c>
      <c r="AK54" s="43"/>
      <c r="AL54" s="36"/>
      <c r="AM54" s="43"/>
      <c r="AN54" s="36"/>
      <c r="AO54" s="43"/>
      <c r="AP54" s="36"/>
      <c r="AQ54" s="62"/>
      <c r="AR54" s="10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</row>
    <row r="55" spans="1:56" s="33" customFormat="1" ht="36" customHeight="1">
      <c r="A55" s="68" t="s">
        <v>84</v>
      </c>
      <c r="B55" s="70" t="s">
        <v>85</v>
      </c>
      <c r="C55" s="71"/>
      <c r="D55" s="65">
        <f>SUM(D56:D59)</f>
        <v>8597</v>
      </c>
      <c r="E55" s="65">
        <f>SUM(E56:E59)</f>
        <v>8224</v>
      </c>
      <c r="F55" s="65">
        <f>SUM(F56:F59)</f>
        <v>8224</v>
      </c>
      <c r="G55" s="65">
        <f>SUM(G56:G59)</f>
        <v>0</v>
      </c>
      <c r="H55" s="39"/>
      <c r="I55" s="29"/>
      <c r="J55" s="29"/>
      <c r="K55" s="29"/>
      <c r="L55" s="29"/>
      <c r="M55" s="10"/>
      <c r="N55" s="10"/>
      <c r="O55" s="10"/>
      <c r="P55" s="10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>
        <v>40000</v>
      </c>
      <c r="AH55" s="37">
        <v>0</v>
      </c>
      <c r="AI55" s="36">
        <v>25000</v>
      </c>
      <c r="AJ55" s="37">
        <v>5696.287</v>
      </c>
      <c r="AK55" s="36">
        <v>20700</v>
      </c>
      <c r="AL55" s="37">
        <v>0</v>
      </c>
      <c r="AM55" s="36">
        <v>20500</v>
      </c>
      <c r="AN55" s="37">
        <v>0</v>
      </c>
      <c r="AO55" s="37"/>
      <c r="AP55" s="37"/>
      <c r="AQ55" s="1"/>
      <c r="AR55" s="102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s="33" customFormat="1" ht="54.75" customHeight="1">
      <c r="A56" s="84">
        <v>1</v>
      </c>
      <c r="B56" s="95" t="s">
        <v>68</v>
      </c>
      <c r="C56" s="72" t="s">
        <v>38</v>
      </c>
      <c r="D56" s="64">
        <v>1799</v>
      </c>
      <c r="E56" s="64">
        <v>1780</v>
      </c>
      <c r="F56" s="123">
        <v>1780</v>
      </c>
      <c r="G56" s="64"/>
      <c r="H56" s="39"/>
      <c r="I56" s="29"/>
      <c r="J56" s="29"/>
      <c r="K56" s="29"/>
      <c r="L56" s="29"/>
      <c r="M56" s="10"/>
      <c r="N56" s="10"/>
      <c r="O56" s="10"/>
      <c r="P56" s="10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  <c r="AB56" s="37"/>
      <c r="AC56" s="37"/>
      <c r="AD56" s="37"/>
      <c r="AE56" s="37"/>
      <c r="AF56" s="37"/>
      <c r="AG56" s="37">
        <v>0</v>
      </c>
      <c r="AH56" s="37"/>
      <c r="AI56" s="37">
        <v>0</v>
      </c>
      <c r="AJ56" s="37"/>
      <c r="AK56" s="37">
        <v>0</v>
      </c>
      <c r="AL56" s="37"/>
      <c r="AM56" s="37">
        <v>6000</v>
      </c>
      <c r="AN56" s="37">
        <v>540.855439</v>
      </c>
      <c r="AO56" s="37"/>
      <c r="AP56" s="37"/>
      <c r="AQ56" s="1"/>
      <c r="AR56" s="102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s="33" customFormat="1" ht="33.75" customHeight="1">
      <c r="A57" s="84">
        <v>2</v>
      </c>
      <c r="B57" s="95" t="s">
        <v>69</v>
      </c>
      <c r="C57" s="72" t="s">
        <v>39</v>
      </c>
      <c r="D57" s="64">
        <v>1494</v>
      </c>
      <c r="E57" s="64">
        <f>AK60+AM60</f>
        <v>1480</v>
      </c>
      <c r="F57" s="123">
        <v>1480</v>
      </c>
      <c r="G57" s="64"/>
      <c r="H57" s="55"/>
      <c r="I57" s="28"/>
      <c r="J57" s="28"/>
      <c r="K57" s="28"/>
      <c r="L57" s="28"/>
      <c r="M57" s="56"/>
      <c r="N57" s="56"/>
      <c r="O57" s="56"/>
      <c r="P57" s="56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37"/>
      <c r="AB57" s="37"/>
      <c r="AC57" s="37"/>
      <c r="AD57" s="37"/>
      <c r="AE57" s="37"/>
      <c r="AF57" s="37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"/>
      <c r="AR57" s="102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s="33" customFormat="1" ht="42.75" customHeight="1">
      <c r="A58" s="84">
        <v>3</v>
      </c>
      <c r="B58" s="95" t="s">
        <v>70</v>
      </c>
      <c r="C58" s="72" t="s">
        <v>40</v>
      </c>
      <c r="D58" s="64">
        <v>3188</v>
      </c>
      <c r="E58" s="64">
        <f>AK61+AM61</f>
        <v>2754</v>
      </c>
      <c r="F58" s="123">
        <v>2754</v>
      </c>
      <c r="G58" s="64"/>
      <c r="H58" s="58"/>
      <c r="I58" s="28"/>
      <c r="J58" s="28"/>
      <c r="K58" s="28"/>
      <c r="L58" s="28"/>
      <c r="M58" s="56"/>
      <c r="N58" s="56"/>
      <c r="O58" s="56"/>
      <c r="P58" s="56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37"/>
      <c r="AD58" s="37"/>
      <c r="AE58" s="37"/>
      <c r="AF58" s="37"/>
      <c r="AG58" s="13"/>
      <c r="AH58" s="13"/>
      <c r="AI58" s="13"/>
      <c r="AJ58" s="13"/>
      <c r="AK58" s="13"/>
      <c r="AL58" s="13"/>
      <c r="AM58" s="13">
        <v>169284.9</v>
      </c>
      <c r="AN58" s="13" t="e">
        <f>#REF!+#REF!+#REF!+#REF!+#REF!+AJ55+AN56</f>
        <v>#REF!</v>
      </c>
      <c r="AO58" s="13"/>
      <c r="AP58" s="13"/>
      <c r="AQ58" s="1"/>
      <c r="AR58" s="102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s="31" customFormat="1" ht="51" customHeight="1">
      <c r="A59" s="84">
        <v>4</v>
      </c>
      <c r="B59" s="95" t="s">
        <v>71</v>
      </c>
      <c r="C59" s="72" t="s">
        <v>41</v>
      </c>
      <c r="D59" s="64">
        <v>2116</v>
      </c>
      <c r="E59" s="64">
        <v>2210</v>
      </c>
      <c r="F59" s="123">
        <v>2210</v>
      </c>
      <c r="G59" s="64"/>
      <c r="H59" s="11">
        <f aca="true" t="shared" si="6" ref="H59:AM59">SUM(H60:H62)</f>
        <v>0</v>
      </c>
      <c r="I59" s="12">
        <f t="shared" si="6"/>
        <v>0</v>
      </c>
      <c r="J59" s="12">
        <f t="shared" si="6"/>
        <v>0</v>
      </c>
      <c r="K59" s="12">
        <f t="shared" si="6"/>
        <v>0</v>
      </c>
      <c r="L59" s="12">
        <f t="shared" si="6"/>
        <v>0</v>
      </c>
      <c r="M59" s="12">
        <f t="shared" si="6"/>
        <v>0</v>
      </c>
      <c r="N59" s="12">
        <f t="shared" si="6"/>
        <v>0</v>
      </c>
      <c r="O59" s="12">
        <f t="shared" si="6"/>
        <v>0</v>
      </c>
      <c r="P59" s="12">
        <f t="shared" si="6"/>
        <v>0</v>
      </c>
      <c r="Q59" s="12">
        <f t="shared" si="6"/>
        <v>0</v>
      </c>
      <c r="R59" s="12">
        <f t="shared" si="6"/>
        <v>0</v>
      </c>
      <c r="S59" s="12">
        <f t="shared" si="6"/>
        <v>0</v>
      </c>
      <c r="T59" s="12">
        <f t="shared" si="6"/>
        <v>0</v>
      </c>
      <c r="U59" s="12">
        <f t="shared" si="6"/>
        <v>0</v>
      </c>
      <c r="V59" s="12">
        <f t="shared" si="6"/>
        <v>0</v>
      </c>
      <c r="W59" s="12">
        <f t="shared" si="6"/>
        <v>0</v>
      </c>
      <c r="X59" s="12">
        <f t="shared" si="6"/>
        <v>0</v>
      </c>
      <c r="Y59" s="12">
        <f t="shared" si="6"/>
        <v>0</v>
      </c>
      <c r="Z59" s="12">
        <f t="shared" si="6"/>
        <v>0</v>
      </c>
      <c r="AA59" s="12">
        <f t="shared" si="6"/>
        <v>0</v>
      </c>
      <c r="AB59" s="12">
        <f t="shared" si="6"/>
        <v>0</v>
      </c>
      <c r="AC59" s="12">
        <f t="shared" si="6"/>
        <v>0</v>
      </c>
      <c r="AD59" s="12">
        <f t="shared" si="6"/>
        <v>0</v>
      </c>
      <c r="AE59" s="12">
        <f t="shared" si="6"/>
        <v>0</v>
      </c>
      <c r="AF59" s="12">
        <f t="shared" si="6"/>
        <v>0</v>
      </c>
      <c r="AG59" s="12">
        <f t="shared" si="6"/>
        <v>0</v>
      </c>
      <c r="AH59" s="12">
        <f t="shared" si="6"/>
        <v>0</v>
      </c>
      <c r="AI59" s="12">
        <f t="shared" si="6"/>
        <v>0</v>
      </c>
      <c r="AJ59" s="12">
        <f t="shared" si="6"/>
        <v>0</v>
      </c>
      <c r="AK59" s="12">
        <f t="shared" si="6"/>
        <v>1434</v>
      </c>
      <c r="AL59" s="12">
        <f t="shared" si="6"/>
        <v>0</v>
      </c>
      <c r="AM59" s="12">
        <f t="shared" si="6"/>
        <v>3790</v>
      </c>
      <c r="AN59" s="12"/>
      <c r="AO59" s="12"/>
      <c r="AP59" s="12"/>
      <c r="AQ59" s="1"/>
      <c r="AR59" s="102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s="124" customFormat="1" ht="35.25" customHeight="1">
      <c r="A60" s="96" t="s">
        <v>86</v>
      </c>
      <c r="B60" s="97" t="s">
        <v>93</v>
      </c>
      <c r="C60" s="68"/>
      <c r="D60" s="65"/>
      <c r="E60" s="65">
        <f>E61</f>
        <v>165000</v>
      </c>
      <c r="F60" s="65">
        <f>F61</f>
        <v>165000</v>
      </c>
      <c r="G60" s="65">
        <f>G61</f>
        <v>0</v>
      </c>
      <c r="H60" s="63"/>
      <c r="I60" s="11"/>
      <c r="J60" s="11"/>
      <c r="K60" s="11"/>
      <c r="L60" s="11"/>
      <c r="M60" s="11"/>
      <c r="N60" s="11"/>
      <c r="O60" s="11"/>
      <c r="P60" s="11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>
        <v>0</v>
      </c>
      <c r="AJ60" s="54"/>
      <c r="AK60" s="54">
        <v>380</v>
      </c>
      <c r="AL60" s="54"/>
      <c r="AM60" s="54">
        <v>1100</v>
      </c>
      <c r="AN60" s="54"/>
      <c r="AO60" s="54"/>
      <c r="AP60" s="54"/>
      <c r="AQ60" s="1"/>
      <c r="AR60" s="102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s="125" customFormat="1" ht="30.75" customHeight="1">
      <c r="A61" s="84">
        <v>1</v>
      </c>
      <c r="B61" s="82" t="s">
        <v>87</v>
      </c>
      <c r="C61" s="66"/>
      <c r="D61" s="85">
        <v>165000</v>
      </c>
      <c r="E61" s="64">
        <v>165000</v>
      </c>
      <c r="F61" s="64">
        <v>165000</v>
      </c>
      <c r="G61" s="64"/>
      <c r="H61" s="42"/>
      <c r="I61" s="10"/>
      <c r="J61" s="10"/>
      <c r="K61" s="10"/>
      <c r="L61" s="10"/>
      <c r="M61" s="10"/>
      <c r="N61" s="10"/>
      <c r="O61" s="10"/>
      <c r="P61" s="10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>
        <v>0</v>
      </c>
      <c r="AJ61" s="36"/>
      <c r="AK61" s="36">
        <v>754</v>
      </c>
      <c r="AL61" s="36"/>
      <c r="AM61" s="36">
        <v>2000</v>
      </c>
      <c r="AN61" s="36"/>
      <c r="AO61" s="36"/>
      <c r="AP61" s="36"/>
      <c r="AQ61" s="1"/>
      <c r="AR61" s="102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s="124" customFormat="1" ht="34.5" customHeight="1">
      <c r="A62" s="68" t="s">
        <v>90</v>
      </c>
      <c r="B62" s="98" t="s">
        <v>91</v>
      </c>
      <c r="C62" s="126"/>
      <c r="D62" s="127"/>
      <c r="E62" s="128">
        <f>E63+E64</f>
        <v>320000</v>
      </c>
      <c r="F62" s="128">
        <f>F63+F64</f>
        <v>0</v>
      </c>
      <c r="G62" s="128">
        <f>G63+G64</f>
        <v>320000</v>
      </c>
      <c r="H62" s="63"/>
      <c r="I62" s="11"/>
      <c r="J62" s="11"/>
      <c r="K62" s="11"/>
      <c r="L62" s="11"/>
      <c r="M62" s="11"/>
      <c r="N62" s="11"/>
      <c r="O62" s="11"/>
      <c r="P62" s="11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>
        <v>0</v>
      </c>
      <c r="AJ62" s="54"/>
      <c r="AK62" s="54">
        <v>300</v>
      </c>
      <c r="AL62" s="54"/>
      <c r="AM62" s="54">
        <v>690</v>
      </c>
      <c r="AN62" s="54"/>
      <c r="AO62" s="54"/>
      <c r="AP62" s="54"/>
      <c r="AQ62" s="1"/>
      <c r="AR62" s="102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s="125" customFormat="1" ht="32.25" customHeight="1">
      <c r="A63" s="72">
        <v>1</v>
      </c>
      <c r="B63" s="129" t="s">
        <v>98</v>
      </c>
      <c r="C63" s="130"/>
      <c r="D63" s="66"/>
      <c r="E63" s="131">
        <v>270000</v>
      </c>
      <c r="F63" s="64"/>
      <c r="G63" s="64">
        <v>270000</v>
      </c>
      <c r="H63" s="60"/>
      <c r="I63" s="59"/>
      <c r="J63" s="59"/>
      <c r="K63" s="59"/>
      <c r="L63" s="59"/>
      <c r="M63" s="59"/>
      <c r="N63" s="59"/>
      <c r="O63" s="59"/>
      <c r="P63" s="59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1"/>
      <c r="AR63" s="102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s="34" customFormat="1" ht="31.5">
      <c r="A64" s="72">
        <v>2</v>
      </c>
      <c r="B64" s="129" t="s">
        <v>92</v>
      </c>
      <c r="C64" s="130"/>
      <c r="D64" s="66"/>
      <c r="E64" s="131">
        <v>50000</v>
      </c>
      <c r="F64" s="64"/>
      <c r="G64" s="64">
        <v>50000</v>
      </c>
      <c r="H64" s="60"/>
      <c r="I64" s="59"/>
      <c r="J64" s="59"/>
      <c r="K64" s="59"/>
      <c r="L64" s="59"/>
      <c r="M64" s="59"/>
      <c r="N64" s="59"/>
      <c r="O64" s="59"/>
      <c r="P64" s="59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1"/>
      <c r="AR64" s="102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s="134" customFormat="1" ht="36" customHeight="1">
      <c r="A65" s="68" t="s">
        <v>94</v>
      </c>
      <c r="B65" s="132" t="s">
        <v>95</v>
      </c>
      <c r="C65" s="126"/>
      <c r="D65" s="127"/>
      <c r="E65" s="133">
        <v>1500</v>
      </c>
      <c r="F65" s="133">
        <v>500</v>
      </c>
      <c r="G65" s="133">
        <v>1000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1"/>
      <c r="AR65" s="102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s="134" customFormat="1" ht="24" customHeight="1">
      <c r="A66" s="68" t="s">
        <v>96</v>
      </c>
      <c r="B66" s="132" t="s">
        <v>97</v>
      </c>
      <c r="C66" s="126"/>
      <c r="D66" s="127"/>
      <c r="E66" s="133">
        <v>5000</v>
      </c>
      <c r="F66" s="133">
        <v>3000</v>
      </c>
      <c r="G66" s="133">
        <v>2000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1"/>
      <c r="AR66" s="102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5.75">
      <c r="A67" s="135"/>
      <c r="B67" s="136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5.75">
      <c r="A68" s="135"/>
      <c r="B68" s="136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43:56" ht="15.75"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43:56" ht="15.75"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43:56" ht="15.75"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43:56" ht="15.75"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43:56" ht="15.75"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43:56" ht="15.75"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43:56" ht="15.75"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43:56" ht="15.75"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43:56" ht="15.75"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43:56" ht="15.75"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43:56" ht="15.75"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43:56" ht="15.75"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43:56" ht="15.75"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43:56" ht="15.75"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43:56" ht="15.75"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43:56" ht="15.75"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43:56" ht="15.75"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43:56" ht="15.75"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43:56" ht="15.75"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43:56" ht="15.75"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43:56" ht="15.75"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43:56" ht="15.75"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43:56" ht="15.75"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43:56" ht="15.75"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43:56" ht="15.75"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43:56" ht="15.75"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43:56" ht="15.75"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43:56" ht="15.75"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43:56" ht="15.75"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43:56" ht="15.75"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48" ht="15.75"/>
    <row r="149" ht="15.75"/>
    <row r="150" ht="15.75"/>
    <row r="151" ht="15.75"/>
    <row r="153" ht="15.75"/>
    <row r="154" ht="15.75"/>
  </sheetData>
  <sheetProtection/>
  <mergeCells count="64">
    <mergeCell ref="F7:G7"/>
    <mergeCell ref="F8:F9"/>
    <mergeCell ref="G8:G9"/>
    <mergeCell ref="AH8:AH9"/>
    <mergeCell ref="S8:S9"/>
    <mergeCell ref="T8:T9"/>
    <mergeCell ref="U8:U9"/>
    <mergeCell ref="V8:V9"/>
    <mergeCell ref="W8:W9"/>
    <mergeCell ref="W7:X7"/>
    <mergeCell ref="AB8:AB9"/>
    <mergeCell ref="AF8:AF9"/>
    <mergeCell ref="AG8:AG9"/>
    <mergeCell ref="AD8:AD9"/>
    <mergeCell ref="AA8:AA9"/>
    <mergeCell ref="AE8:AE9"/>
    <mergeCell ref="Y8:Y9"/>
    <mergeCell ref="AO7:AP7"/>
    <mergeCell ref="AI7:AJ7"/>
    <mergeCell ref="AK7:AL7"/>
    <mergeCell ref="AC7:AD7"/>
    <mergeCell ref="AG7:AH7"/>
    <mergeCell ref="AE7:AF7"/>
    <mergeCell ref="Z8:Z9"/>
    <mergeCell ref="AP8:AP9"/>
    <mergeCell ref="AC8:AC9"/>
    <mergeCell ref="M8:M9"/>
    <mergeCell ref="Q7:R7"/>
    <mergeCell ref="S7:T7"/>
    <mergeCell ref="O8:O9"/>
    <mergeCell ref="P8:P9"/>
    <mergeCell ref="U7:V7"/>
    <mergeCell ref="Q8:Q9"/>
    <mergeCell ref="R8:R9"/>
    <mergeCell ref="A1:AL1"/>
    <mergeCell ref="A7:A9"/>
    <mergeCell ref="B7:B9"/>
    <mergeCell ref="C7:C9"/>
    <mergeCell ref="D7:D9"/>
    <mergeCell ref="H8:H9"/>
    <mergeCell ref="I8:I9"/>
    <mergeCell ref="J8:J9"/>
    <mergeCell ref="K8:K9"/>
    <mergeCell ref="N8:N9"/>
    <mergeCell ref="I7:J7"/>
    <mergeCell ref="AM7:AN7"/>
    <mergeCell ref="AM8:AM9"/>
    <mergeCell ref="AN8:AN9"/>
    <mergeCell ref="K7:L7"/>
    <mergeCell ref="M7:N7"/>
    <mergeCell ref="Y7:Z7"/>
    <mergeCell ref="AA7:AB7"/>
    <mergeCell ref="L8:L9"/>
    <mergeCell ref="X8:X9"/>
    <mergeCell ref="A2:G2"/>
    <mergeCell ref="C13:C14"/>
    <mergeCell ref="AO8:AO9"/>
    <mergeCell ref="AL8:AL9"/>
    <mergeCell ref="AK8:AK9"/>
    <mergeCell ref="AJ8:AJ9"/>
    <mergeCell ref="AI8:AI9"/>
    <mergeCell ref="A3:G3"/>
    <mergeCell ref="O7:P7"/>
    <mergeCell ref="E7:E9"/>
  </mergeCells>
  <printOptions/>
  <pageMargins left="0.407480315" right="0.15748031496063" top="0.31496062992126" bottom="0.393700787401575" header="0.31496062992126" footer="0.31496062992126"/>
  <pageSetup horizontalDpi="600" verticalDpi="600" orientation="portrait" paperSize="9" r:id="rId4"/>
  <headerFoot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LETUYET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SONGNGOC</dc:creator>
  <cp:keywords/>
  <dc:description/>
  <cp:lastModifiedBy>Admin</cp:lastModifiedBy>
  <cp:lastPrinted>2016-09-28T08:27:43Z</cp:lastPrinted>
  <dcterms:created xsi:type="dcterms:W3CDTF">2015-02-25T06:47:40Z</dcterms:created>
  <dcterms:modified xsi:type="dcterms:W3CDTF">2016-09-28T08:27:47Z</dcterms:modified>
  <cp:category/>
  <cp:version/>
  <cp:contentType/>
  <cp:contentStatus/>
</cp:coreProperties>
</file>